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2.xml.rels" ContentType="application/vnd.openxmlformats-package.relationships+xml"/>
  <Override PartName="/xl/worksheets/_rels/sheet3.xml.rels" ContentType="application/vnd.openxmlformats-package.relationships+xml"/>
  <Override PartName="/xl/sharedStrings.xml" ContentType="application/vnd.openxmlformats-officedocument.spreadsheetml.sharedStrings+xml"/>
  <Override PartName="/xl/media/image1.png" ContentType="image/png"/>
  <Override PartName="/xl/media/image2.png" ContentType="image/pn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Vseobecne podminky" sheetId="1" state="visible" r:id="rId2"/>
    <sheet name="Rekapitulace stavby" sheetId="2" state="visible" r:id="rId3"/>
    <sheet name="01 - Kácení S0 102 etapa I." sheetId="3" state="visible" r:id="rId4"/>
  </sheets>
  <definedNames>
    <definedName function="false" hidden="false" localSheetId="2" name="_xlnm.Print_Area" vbProcedure="false">'01 - Kácení S0 102 etapa I.'!$C$4:$J$39,'01 - Kácení S0 102 etapa I.'!$C$50:$J$76,'01 - Kácení S0 102 etapa I.'!$C$82:$J$102,'01 - Kácení S0 102 etapa I.'!$C$108:$K$299</definedName>
    <definedName function="false" hidden="false" localSheetId="2" name="_xlnm.Print_Titles" vbProcedure="false">'01 - Kácení S0 102 etapa I.'!$120:$120</definedName>
    <definedName function="false" hidden="true" localSheetId="2" name="_xlnm._FilterDatabase" vbProcedure="false">'01 - Kácení S0 102 etapa I.'!$C$120:$K$299</definedName>
    <definedName function="false" hidden="false" localSheetId="1" name="_xlnm.Print_Area" vbProcedure="false">'Rekapitulace stavby'!$D$4:$AO$76,'Rekapitulace stavby'!$C$82:$AQ$96</definedName>
    <definedName function="false" hidden="false" localSheetId="1" name="_xlnm.Print_Titles" vbProcedure="false">'Rekapitulace stavby'!$92:$92</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<sst xmlns="http://schemas.openxmlformats.org/spreadsheetml/2006/main" count="1935" uniqueCount="555">
  <si>
    <t xml:space="preserve">Kód</t>
  </si>
  <si>
    <t xml:space="preserve">Popis</t>
  </si>
  <si>
    <t xml:space="preserve">VŠEOBECNÉ PODMÍNKY</t>
  </si>
  <si>
    <t xml:space="preserve">OBECNĚ</t>
  </si>
  <si>
    <t xml:space="preserve">1.01</t>
  </si>
  <si>
    <r>
      <rPr>
        <sz val="9"/>
        <rFont val="Arial CE1"/>
        <family val="0"/>
        <charset val="238"/>
      </rPr>
      <t xml:space="preserve">Tento soupis prací, dodávek a služeb (dále jen "</t>
    </r>
    <r>
      <rPr>
        <i val="true"/>
        <sz val="9"/>
        <rFont val="Arial CE1"/>
        <family val="0"/>
        <charset val="238"/>
      </rPr>
      <t xml:space="preserve">SP"</t>
    </r>
    <r>
      <rPr>
        <sz val="9"/>
        <rFont val="Arial CE1"/>
        <family val="0"/>
        <charset val="238"/>
      </rPr>
      <t xml:space="preserve">) je zpracován na základě projektové dokumentace (dále jen "</t>
    </r>
    <r>
      <rPr>
        <i val="true"/>
        <sz val="9"/>
        <rFont val="Arial CE1"/>
        <family val="0"/>
        <charset val="238"/>
      </rPr>
      <t xml:space="preserve">PD"</t>
    </r>
    <r>
      <rPr>
        <sz val="9"/>
        <rFont val="Arial CE1"/>
        <family val="0"/>
        <charset val="238"/>
      </rPr>
      <t xml:space="preserve">), jíž je nedílnou součástí. Jeho struktura odpovídá členění této PD.</t>
    </r>
  </si>
  <si>
    <t xml:space="preserve">1.02</t>
  </si>
  <si>
    <t xml:space="preserve">Popisové položky uvedené přímo v SP slouží pouze pro upřesnění specifikace jednotlivých dodávek, služeb a prací. Položky se neoceňují.</t>
  </si>
  <si>
    <t xml:space="preserve">1.03</t>
  </si>
  <si>
    <t xml:space="preserve">Při práci se SP a zejména při jeho oceňování a oceňování jednotlivých položek je třeba zohlednit veškeré skutečnosti v PD uvedené. Při stanovení jednotkové ceny jednotlivých položek je nutné vycházet z popisů uvedených v PD a v jejích příslušných částech včetně obrazových příloh a technologických předpisů. Zohlednit je třeba veškeré skutečnosti podmiňující řádnou realiazaci stavby, včetně požadavků vyplývajících z platné legislativy a požadvků DOSS stanovených v souvislosti s Územním rozhodnutím, Stavebním povolením, Společných povolením, případně dalšími povoleními, stanovisky a rozhodnutími.</t>
  </si>
  <si>
    <t xml:space="preserve">1.04</t>
  </si>
  <si>
    <t xml:space="preserve">Pokud to není v SP uvedeno jinak, jednotkové ceny vždy zahrnují dodávku, dopravu na staveniště, veškeré přesuny hmot v rámci staveniště a montáž. Jednotková cena zahrnuje, pokud není v následujících specifikacích uvedeno jinak, dodávku a montáž materiálů a výrobků podle níže uvedené specifikace, vč. dopravy na staveniště, povinných zkoušek materiálů, vzorků a prací ve smyslu platných norem a předpisů. Předmětem díla a povinností dodavatele je dále provedení veškerých kotevních a spojovacích prvků, pomocných konstrukcí, stavebních přípomocí a ostatních prací přímo nespecifikovaných v těchto podkladech a projektové dokumentaci, ale nezbytných pro zhotovení a plnou  funkčnost a požadovanou kvalitu díla.</t>
  </si>
  <si>
    <t xml:space="preserve">1.05</t>
  </si>
  <si>
    <t xml:space="preserve">Pokud to není v SP uvedeno jinak, jednotkové ceny položek vždy zahrnují všechny součásti nezbytné k jejich provedení včetně kotvícího a spojovacího materiálu a drobných instalací, přípomocí a dočasných úprav, které svou povahou nejsou postihnutelné PD ani SP. Jedná se o práce a dodávky, na něž není kladen zvláštní požadavek v PD.</t>
  </si>
  <si>
    <t xml:space="preserve">1.06</t>
  </si>
  <si>
    <t xml:space="preserve">Pokud to není v SP uvedeno jinak, jsou veškeré výměry vykázány jako čisté. Případné ztratné a prořezy jsou zohledněny v jednotkové ceně.</t>
  </si>
  <si>
    <t xml:space="preserve">1.07</t>
  </si>
  <si>
    <r>
      <rPr>
        <sz val="9"/>
        <rFont val="Arial CE1"/>
        <family val="0"/>
        <charset val="238"/>
      </rPr>
      <t xml:space="preserve">Pokud to není v SP uvedeno jinak, jsou veškeré stavební přípomoce zohledněny v jednotkové ceně. Stavebními přípomocemi se rozumí vytvoření drážek, drobných stavebních otvorů včetně jejich následného zapravení a ostatní drobné stavební práce pro instalace infrastruktury techniky prostředí staveb (dále též jen "</t>
    </r>
    <r>
      <rPr>
        <i val="true"/>
        <sz val="9"/>
        <rFont val="Arial CE1"/>
        <family val="0"/>
        <charset val="238"/>
      </rPr>
      <t xml:space="preserve">TZB</t>
    </r>
    <r>
      <rPr>
        <sz val="9"/>
        <rFont val="Arial CE1"/>
        <family val="0"/>
        <charset val="238"/>
      </rPr>
      <t xml:space="preserve">").</t>
    </r>
  </si>
  <si>
    <t xml:space="preserve">1.08</t>
  </si>
  <si>
    <t xml:space="preserve">Pokud jsou v SP uvedeny konkrétní obchodní názvy výrobků a materiálů, jedná se vždy pouze o kvalitativní vymezení standardu. Všechny výrobky a materiály navržené jako referenční a je jimi vymezen minimální požadovaný standard a požadavky na minimální kvalitativní, technické, tvarové a materiálové řešení. Referenčním vzorkem se rozumí takový vzorek, který specifikuje požadavek na funkčnost, kvalitu, vzhled a rozměr v souladu se zadávací dokumentací veřejné zakázky a dokumentací pro provedení stavby. Referenční vzorek nespecifikuje požadavek na udaný typ a výrobce. Umožňuje zhotoviteli volný výběr různých typů vzorků na trhu a nepřikazuje dodat uvedený typ od uvedeného výrobce. </t>
  </si>
  <si>
    <t xml:space="preserve">1.09</t>
  </si>
  <si>
    <t xml:space="preserve">Jednotková cena zahrnuje vždy veškeré náklady, které jsou spojené se vzorkováním na stavbě. V dostatečném předstihu před zahájením výroby je dodavatel povinen předložit objednateli a projektantovi k odsouhlasení výrobní dokumentaci ve formě dílenských výkresů, včetně výrobních detailů atypických výrobků a katalogové materiály typových výrobků a předloží vzorky materiálů a konstrukcí. Náklady na tyto práce je nutné zahrnout do jednotkové ceny a nebudou zvlášť hrazeny. Teprve na základě písemného souhlasu objednatele je možné zahájit výrobu.</t>
  </si>
  <si>
    <t xml:space="preserve">1.10</t>
  </si>
  <si>
    <t xml:space="preserve">Náklady na ochranu, údržbu a eventuální opravy veškerých konstrukcí, materiálů a prvků dodaných na stavbu po celou dobu její realizace až do jejího předání jsou zahrnuty v jednotkových cenách.</t>
  </si>
  <si>
    <t xml:space="preserve">1.11</t>
  </si>
  <si>
    <t xml:space="preserve">K výpočtu množství konstrukcí a prvků, které je ve VV označeno specifickým popisem, je jako zdroj využita digitální verze dokumentace. Ostatní množství jsou kalkulována běžnou výpočetní metodou ve standardu zhotovitele SP. </t>
  </si>
  <si>
    <t xml:space="preserve">1.12</t>
  </si>
  <si>
    <t xml:space="preserve">Veškeré výměry jsou čisté plochy, případné ztratné, prořezy je nutné zohlednit v jednotkové ceně - pokud není uvedeno jinak</t>
  </si>
  <si>
    <t xml:space="preserve">1.13</t>
  </si>
  <si>
    <t xml:space="preserve">Pokud to není v SP uvedeno jinak, jednotkové ceny vždy zahrnují, montáž, povinné zkoušky materiálů, vzorků a prací ve smyslu platných norem. Jednotkové ceny položek dále vždy zahrnují všechny součásti nezbytné k jejich provedení včetně kotvícího a spojovacího materiálu, těsnění, zatmelení, pomocných konstrukcí, stavebních přípomocí a ostatních prací a dodávek, které svou povahou nejsou postihnutelné PD ani SP, ale nezbytných pro zhotovení, plnou funkčnost a požadovanou kvalitu díla.</t>
  </si>
  <si>
    <t xml:space="preserve">1.14</t>
  </si>
  <si>
    <t xml:space="preserve">Označení skladeb, fasád, zámečnických výrobků, ostatních výrobků apod. v jednotlivých položkách rozpočtu je podrobně rozepsáno v odpovídajících částech PD, jež tvoří s uvedeným výkazem výměr nedílnou součást a něž SP odkazuje. Výkaz výměr definuje označení a popis, jednoznačná technická specifikace výrobku, skladby, fasády je specifikována v těchto tabulkách a nacenění bude definovat takto stanovený technický a materiálový standard.</t>
  </si>
  <si>
    <t xml:space="preserve">1.15</t>
  </si>
  <si>
    <t xml:space="preserve">Není-li uvedeno jinak a využívá-li dodavatel k realizaci zakázky v souladu se svým dodavavatelským POV zařízení nebo dočasné konstrukce, které nejsou v jeho vlastnictví a má v nájmu, zohlední tuto skutečnost v jednotkové ceně dodávek a materiálů, jichž se to bezprostředně týká, a to po dobu odpovídající harmonogramu stavby. </t>
  </si>
  <si>
    <t xml:space="preserve">1.16</t>
  </si>
  <si>
    <t xml:space="preserve">Cílem SP je vyhotovit soupis stavebních prací, dodávek a služeb s výkazem výměr na základě informacích zpracovaných projektantem. Cílem takto zpracovaného SP je vytvoření podkladu pro investora, na základě kterého vznikne relevantí porovonání potenciálních generálního dodoavatele, či subdodavatelů stavby. Uvedený SP nemusí být s ohledem na technologie a zvyklosti danných dodavatelů konečný a oslovený dodavatel je povinnen případně mimo uvedený SP specifikovat veškeré další činnosti, práce, dodávky a služby, které v rámci provádění bude uvažovat. 
SP zároveň neslouží ke kontrole skutečných výměr provedených na stavbě a nelze takto k němu přistupovat. </t>
  </si>
  <si>
    <t xml:space="preserve">1.17</t>
  </si>
  <si>
    <t xml:space="preserve">V případě rozporu mezi zkráceným a plným popisem, je platný vždy popis zkrácený.</t>
  </si>
  <si>
    <t xml:space="preserve">1.18</t>
  </si>
  <si>
    <t xml:space="preserve">D+M pro provedení detailů je nutné zahrnout, rozprostřít do položek soupisu prací, nebude samostatně hrazeno. </t>
  </si>
  <si>
    <t xml:space="preserve">ZAŘÍZENÍ STAVENIŠTĚ</t>
  </si>
  <si>
    <t xml:space="preserve">2.1</t>
  </si>
  <si>
    <t xml:space="preserve">Pokud to není v SP uvedeno jinak, náklady na veškerá média spojená s realizací stavby jsou zohledněny v jednotkové ceně. V případě odběru napojením na staveništní přípojky technické infrastruktury bude odběr fakturován stavebníkem na základě fakturačního měření skutečného odběru.</t>
  </si>
  <si>
    <t xml:space="preserve">2.2</t>
  </si>
  <si>
    <t xml:space="preserve">Pokud to není v SP nebo PD uvedeno jinak, cena za zařízení staveniště zahrnuje zřízení jedné kanceláře pro potřeby činnosti technického dozoru stavebníka a autorského dozoru s možností vytápění, vybavenou jedním stolem, dvěma židlemi a skříní. Dále je v ceně zahrnuto zajištění vhodné místnosti pro konání kontrolních dnů stavby.</t>
  </si>
  <si>
    <t xml:space="preserve">2.3</t>
  </si>
  <si>
    <t xml:space="preserve">Pokud to není v SP uvedeno jinak, zhotovení dopravních komunikací a cest pro pohyb osob a přepravu materiálu na stavbě včetně jejich následného odstranění a znovuuvedení do původního stavu je zahrnuto v jednotkových cenách.</t>
  </si>
  <si>
    <t xml:space="preserve">2.4</t>
  </si>
  <si>
    <t xml:space="preserve">Pokud to není v SP uvedeno jinak, náklady na obsluhu staveništní mechanizace jsou zohledněny v jednotkových cenách.</t>
  </si>
  <si>
    <t xml:space="preserve">2.5</t>
  </si>
  <si>
    <t xml:space="preserve">Pokud to není v SP uvedeno jinak, zajištění záboru veřejných prostranství, dočasného značení dopravních omezení a dalších činností za účelem provádění prací při střetu s provozem na veřejných komunikacích a prostranstvích při zajištění bezpečného pohybu osob je zohledněno v jednotkových cenách.</t>
  </si>
  <si>
    <t xml:space="preserve">2.6</t>
  </si>
  <si>
    <t xml:space="preserve">Pokud to není v SP uvedeno jinak, jednotková cena zahrnuje zajištění očištění vozidel při výjezdu ze stavby a potřebnou ochranu a zajištění stávajících inženýrských sítí před pojížděním.</t>
  </si>
  <si>
    <t xml:space="preserve">2.7</t>
  </si>
  <si>
    <t xml:space="preserve">Pokud to není v SP uvedeno jinak, náklady na odvodnění staveniště jsou zahrnuty v jednotkových cenách.</t>
  </si>
  <si>
    <t xml:space="preserve">2.8</t>
  </si>
  <si>
    <t xml:space="preserve">Pokud to není v SP uvedeno jinak, náklady na dočasné opatření během zimního období (provizorní zateplení, požadavky na vnitřní klima..) jsou zahrnuty v jednotkových cenách.</t>
  </si>
  <si>
    <t xml:space="preserve">2.9</t>
  </si>
  <si>
    <t xml:space="preserve">Veškéré náklady spojené se zařízením staveniště, vnitrostaveništními přesuny hmot, dobami pronájmů odpovídajícího vybavení, ochranných prvků a informačního systému, musí zohledňovat dobu výstavby dle POV dodavatele.</t>
  </si>
  <si>
    <t xml:space="preserve">2.10</t>
  </si>
  <si>
    <t xml:space="preserve">Není-li uvedeno jinak jednotkové ceny zahrnují náklady na úklid, v případě potřeby i opakovaný; v prostorech bez zavěšeného podhledu a v prostorech s kontrolovaným prostředím zahrnuje úklid i důkladné vyčištění všech tras a prvků TZB pod stropní deskou, v exteriéru náklady na uvedení stavbou dotčených ploch v rámci řešeného území i mimo něj do původního stavu a náklady na případné pasporty okolních staveb a komunikací před zahájením výstavby. </t>
  </si>
  <si>
    <t xml:space="preserve">BETONOVÉ A ŽELEZOBETONOVÉ KONSTRUKCE</t>
  </si>
  <si>
    <t xml:space="preserve">4.1</t>
  </si>
  <si>
    <t xml:space="preserve">Pokud to není v SP uvedeno jinak, je provedení veškerých otvorů, rýh, otvorů pro kotvení zábradlí, výtahových konstrukcí, prostupů instalací a podobně zahrnuto v jednotkové ceně betonových a železobetonových konstrukcí. To se týká stejným způsobem uložení chrániček a obdobných ochranných prvků do bednění pro účely vedení instalačních rozvodů. Jednotková cena rovněž zahrnuje dodávku a montáž nutných kotevních prvků pro později instalované konstrukce.</t>
  </si>
  <si>
    <t xml:space="preserve">4.2</t>
  </si>
  <si>
    <t xml:space="preserve">Jednotkové ceny zahrnují náklady na hutnění, přípravu armatury a její uložení do bednění, veškeré kropení, zakrytí a další ošetřování betonových konstrukcí v průběhu zrání, včetně veškerých nákladů spojených se zabezpečením optimální teploty po dobu zrání.</t>
  </si>
  <si>
    <t xml:space="preserve">4.3</t>
  </si>
  <si>
    <t xml:space="preserve">Jednotkové ceny platí bez rozdílu, zda bude beton dovážen nebo přímo vyráběn na staveništi. Pokud je třeba vyrobit betony odlišného složení, než je předepsáno pevnostní třídou betonu, je třeba odlišnou recepturu zahrnout do jednotkové ceny.</t>
  </si>
  <si>
    <t xml:space="preserve">4.4</t>
  </si>
  <si>
    <t xml:space="preserve">Pokud to není v SP uvedeno jinak, v jednotlivých položkách výztuže jsou zahrnuty veškeré druhy uvažované výztuže a betonářské oceli, nutné k provedení železobetonových konstrukcí.</t>
  </si>
  <si>
    <t xml:space="preserve">4.5</t>
  </si>
  <si>
    <t xml:space="preserve">V jednotkových cenách položek bednění a odbednění jsou zahrnuty náklady na provedení veškerých ztužujících prvků, vyplnění montážních otvorů a odbednění po vyzrání betonových konstrukcí a uplynutí předepsaných technologických lhůt.</t>
  </si>
  <si>
    <t xml:space="preserve">4.6</t>
  </si>
  <si>
    <t xml:space="preserve">Výměry omítek a maleb stěn, jsou ponižovány, tak aby byly počítány kus nad podhled, malby po podhled, aby byly odečteny bezprašné nátěry, obklady, předstěny. </t>
  </si>
  <si>
    <t xml:space="preserve">ZDĚNÉ A MONTOVANÉ KONSTRUKCE</t>
  </si>
  <si>
    <t xml:space="preserve">5.1</t>
  </si>
  <si>
    <t xml:space="preserve">Jednotkové ceny zahrnují náklady na uložení nosných kovových profilů příček na pružnou podložku a ošetření spáry mezi deskou, podlahou a stěnami trvale pružným tmelem.</t>
  </si>
  <si>
    <t xml:space="preserve">5.2</t>
  </si>
  <si>
    <t xml:space="preserve">Jednotkové ceny zahrnují náklady na výztužnou pásku, celoplošné tmelení a broušení spar.</t>
  </si>
  <si>
    <t xml:space="preserve">5.3</t>
  </si>
  <si>
    <t xml:space="preserve">Veškeré konzervační a protipožární nátěry ocelových a dřevěných konstrukcí jsou zahrnuty v jednotkové ceně.</t>
  </si>
  <si>
    <t xml:space="preserve">PODHLEDY</t>
  </si>
  <si>
    <t xml:space="preserve">6.1</t>
  </si>
  <si>
    <t xml:space="preserve">Pokud to není v SP uvedeno jinak, jsou veškeré výměry vykázány jako čisté a zahrnují i provedení svislých částí podhledů tj. čelních ploch, provedení potřebných otvorů pro instalace a výústky VZT a provedení revizních dvířek. Případné ztratné a prořezy jsou zohledněny v jednotkové ceně.</t>
  </si>
  <si>
    <t xml:space="preserve">6.2</t>
  </si>
  <si>
    <t xml:space="preserve">VNITŘNÍ OMÍTKY A OBKLADY</t>
  </si>
  <si>
    <t xml:space="preserve">7.1</t>
  </si>
  <si>
    <t xml:space="preserve">Jednotkové ceny zahrnují náklady na podomítkové lišty pro ochranu veškerých rohů. Jejich specifikace vždy odpovídá požadavkům stanoveným v projektové dokumentaci. Není-li uvedeno jinak, je nutné zohlednit omítky a obklady v rozsahu celé výšky místnosti. </t>
  </si>
  <si>
    <t xml:space="preserve">7.2</t>
  </si>
  <si>
    <t xml:space="preserve">Pokud to není v SP nebo PD uvedeno jinak, kladou se obkladačky na střih nebo na vazbu podle výběru objednatele. Jednotkové ceny vždy zohledňují odpovídající prořez, není-li uvedeno jinak.</t>
  </si>
  <si>
    <t xml:space="preserve">7.3</t>
  </si>
  <si>
    <t xml:space="preserve">Jednotkové ceny kladení zahrnují použití lepidla, tmelu či malty, i ostatních příprav povrchů potřebných pro řádnou realizaci povrchu dle specifikace v PD.</t>
  </si>
  <si>
    <t xml:space="preserve">7.4</t>
  </si>
  <si>
    <t xml:space="preserve">Pokud není dále uvedeno jinak, je nutno do jednotkových cen zahrnout spárování spárovací hmotou, řezání obkladů a tmelení, silikon.</t>
  </si>
  <si>
    <t xml:space="preserve">7.5</t>
  </si>
  <si>
    <t xml:space="preserve">Napojovací spáry mezi stěnou a zabudovanými díly a zařizovacími předměty musí být alespoň 5 mm a nesmějí být vyplněny tvrdnoucími těsnícími látkami. Vyspárování trvale pružnými tmely je nutno zahrnout do jednotkových cen a nebude zvlášť hrazeno.
V případě, že truhklářské výrobky /zejména obložky dveří/ nebudou vybaveny negativními polodrážkami, bude keramický obklad ukončen dle požadavku architekta.Pozitivní rohy keramických obkladů budou řešeny dle požadavku architekta. 
Obklady musí odpovídat kvalitou, barvou a jakostí povrchu materiálovým vzorkům, které je povinen zhotovitel předložit k odsouhlasení objednateli v dostatečném předstihu před zahájením prací</t>
  </si>
  <si>
    <t xml:space="preserve">MALÍŘSKÉ A NATĚRAČSKÉ PRÁCE</t>
  </si>
  <si>
    <t xml:space="preserve">8.1</t>
  </si>
  <si>
    <t xml:space="preserve">Jednotková cena platí bez rozdílu, zda jsou nátěry prováděny v dílně zhotovitele, nebo přímo na stavbě. Totéž platí pro případné impregnační a základové nátěry v dílnách truhlářských nebo zámečnických.
Jednotková cena vždy zahrnuje kompletní systémové řešení pro realizaci finálního nátěru předepsaného PD pro všechny typy konstrukcí a zahrnuje také opravy poškozených míst během výstavby tak, aby finální nátěry a výmalby v době předání byly bezvadné.</t>
  </si>
  <si>
    <t xml:space="preserve">8.2</t>
  </si>
  <si>
    <t xml:space="preserve">Pokud nejsou všechny materiály nátěrového povlaku výrobkem jednoho výrobce, musí zhotovitel prokázat jejich vzájemnou snášenlivost. Pokud byly základové nátěry, nebo impregnace provedeny jinými dodavateli, musí zhotovitel přezkoušet a prokázat snášenlivost s jím prováděným nátěrem.</t>
  </si>
  <si>
    <t xml:space="preserve">8.3</t>
  </si>
  <si>
    <t xml:space="preserve">Nátěry musí být dodány na stavbu v originálním balení a teprve zde smějí být plněny do spotřebních zásobníků a nádob. Předpisy výrobce pro zpracování je nutné dodržovat. Na požádání předá zhotovitel objednateli jeden výtisk těchto předpisů.</t>
  </si>
  <si>
    <t xml:space="preserve">FASÁDY</t>
  </si>
  <si>
    <t xml:space="preserve">9.1</t>
  </si>
  <si>
    <t xml:space="preserve">Pokud to není v SP uvedeno jinak, jsou v jednotkových cenách dodávky fasády zahrnuty náklady veškeré systémové prvky jako je zakládací lišta, ukončovací lišta, parapetní lišta, dilatační lišta, těsnící pásky, rohové profily, okapní profily a vyztužení rohů oken, řemeslné a uměleckořemeslné výrobky. Jednotková cena zahrnuje veškeré náklady spojené s provedením detailů. V jednotkových cenách musí být zahrnuty specifikace uvedené v textových i výkresových částech PD.</t>
  </si>
  <si>
    <t xml:space="preserve">9.2</t>
  </si>
  <si>
    <t xml:space="preserve">Součástí dodávky fasády jsou veškeré systémové prvky jako: zakládací lišta, ukončovací lišta, parapetní lišta, dilatační lišta, těsnící pásky,  / rohové profily, okapní profily, vyztužení rohů oken</t>
  </si>
  <si>
    <t xml:space="preserve">IZOLACE</t>
  </si>
  <si>
    <t xml:space="preserve">10.1</t>
  </si>
  <si>
    <t xml:space="preserve">Pokud to není v SP uvedeno jinak, jsou v jednotkových cenách zahrnuty náklady na pokládku povlakových izolací, provedení nezbytných penetračních nátěrů a zakrytí geotextilií dle předepsaných technologických postupů a podmínek výrobce. Veškerá ztratná a prořezy jsou zahrnuty v jednotkové ceně.</t>
  </si>
  <si>
    <t xml:space="preserve">10.2</t>
  </si>
  <si>
    <t xml:space="preserve">Součástí dodávky, provedení izolací jsou veškeré systémové prvky jako: lišty, těsnící pásky, náběhové EPS pásky a veškeré detaily.</t>
  </si>
  <si>
    <t xml:space="preserve">STŘEŠNÍ PLÁŠŤ</t>
  </si>
  <si>
    <t xml:space="preserve">11.1</t>
  </si>
  <si>
    <t xml:space="preserve">Pokud to není v SP uvedeno jinak, jednotkové ceny vždy zahrnují lišty, těsnící pásky, náběhové EPS pásky a provedení všech detailů.</t>
  </si>
  <si>
    <t xml:space="preserve">PODLAHY</t>
  </si>
  <si>
    <t xml:space="preserve">12.1</t>
  </si>
  <si>
    <t xml:space="preserve">Pokud to není v SP nebo PD uvedeno jinak, kladou se dlaždice keramické a teracové dlažby na střih nebo na vazbu podle výběru objednatele. Veškeré jednotkové ceny zahrnují tratné a prořezy.</t>
  </si>
  <si>
    <t xml:space="preserve">12.2</t>
  </si>
  <si>
    <t xml:space="preserve">Podlahové krytiny PVC, koberce se budou pokládat podle schematických kladečských plánů, které předloží dodavatel objednateli před pokládkou. Veškeré jednotkové ceny zahrnují tratné a prořezy.</t>
  </si>
  <si>
    <t xml:space="preserve">12.3</t>
  </si>
  <si>
    <t xml:space="preserve">Lité podlahy se budou realizovat podle schematických kladečských plánů, které předloží dodavatel objednateli před pokládkou. Není-li uvedeno jinak, jednotkové ceny zahrnují smršťovacíc prořezy a dilatančí spáry.</t>
  </si>
  <si>
    <t xml:space="preserve">12.4</t>
  </si>
  <si>
    <t xml:space="preserve">Jednotkové ceny kladení zahrnují použití lepidla, tmelu či malty dle specifikace v PD.</t>
  </si>
  <si>
    <t xml:space="preserve">12.5</t>
  </si>
  <si>
    <t xml:space="preserve">Jednotkové ceny zahrnují náklady na přechodové lišty mezi různými druhy podlah, zahrnují prahové lišty, dilatační lišty po celém obvodu místnosti do výšky 60mm na úroveň čisté podlahy atp. </t>
  </si>
  <si>
    <t xml:space="preserve">TECHNIKA PROSTŘEDÍ STAVEB, POŽÁRNĚ BEZPEČNOSTNÍ ŘEŠENÍ A POŽÁRNÍ UCPÁVKY</t>
  </si>
  <si>
    <t xml:space="preserve">13.1</t>
  </si>
  <si>
    <t xml:space="preserve">Pokud to není v SP uvedeno jinak, jednotkové ceny potrubí vždy zahrnují náklady na veškeré tvarovky, kolena, příruby, přechodky, těsnící desky.</t>
  </si>
  <si>
    <t xml:space="preserve">13.2</t>
  </si>
  <si>
    <t xml:space="preserve">Součástí díla je dodání potřebných atestů výrobků, provedení provozních zkoušek včetně dodání protokolů a dodání revizních zpráv a zaškolení obsluhy. Dále pak dodání informačního systému v rozsahu nevyhnutelně potřebném pro provoz a údržbu, označení tras potrubí dle ČN, označení požárních klapek, označení směrů toků medií v potrubích, označení přístupů, označení provozních stavů na ukazatelích stavu a servisních pomůcek. Tyto práce a dodávky  jsou zahrnuty v jednotkových cenách.
Ceny musí zahrnovat  kompletní provedení příslušné technologické části, tj. počínaje dodávkou a montáží všech prvků a zařízení, potrubí a tvarovek, koncových prvků atd., které vyplývají a odpovídají předložené dokumentaci včetně  prořezů (ztratného), požárního utěsnění, kotvících prvků a závěsů, spojovacího a montážního materiálu, označení štítky, přesunů hmot  a případného odvozu sutě a odpadu, končeje  ostatními náklady jako jsou náklady na zkoušky a revize a uvedení do provozu, zaškolení obsluhy, kordinace mezi profesemi a stavebními přípomocemi atd.</t>
  </si>
  <si>
    <t xml:space="preserve">13.3</t>
  </si>
  <si>
    <t xml:space="preserve">Pokud to není v SP uvedeno jinak, jednotkové ceny vždy zahrnují náklady na provedení veškerých potřebných nátěrů tepelně neizolované části potrubí, kovového kotvení a pomocných prvků.</t>
  </si>
  <si>
    <t xml:space="preserve">13.4</t>
  </si>
  <si>
    <t xml:space="preserve">Pokud to není v SP uvedeno jinak, jednotkové ceny vždy zahrnují náklady spojené s přípravou stávajících zařízení a rozvodů a napojení nových zařízení a rozvodů na ně.</t>
  </si>
  <si>
    <t xml:space="preserve">13.5</t>
  </si>
  <si>
    <t xml:space="preserve">Pokud to není v SP uvedeno jinak, jsou náklady na protipožární ucpávky vždy součástí jednotkových cen daného profesního oddílu.</t>
  </si>
  <si>
    <t xml:space="preserve">13.6</t>
  </si>
  <si>
    <t xml:space="preserve">Pokud to není v SP uvedeno jinak, jednotkové ceny vždy zahrnují zřízení informačního systému v rozsahu nevyhnutelně potřebném pro provoz a údržbu objektu, jako např. označení tras potrubí dle ČN, označení požárních klapek, označení směrů toků medií v potrubích, označení přístupů, označení provozních stavů na ukazatelích stavu. Tyto práce a dodávky  jsou tak součástí SP a zvlášť se neoceňují.</t>
  </si>
  <si>
    <t xml:space="preserve">13.7</t>
  </si>
  <si>
    <t xml:space="preserve">Jednotkové ceny zahrnují náklady na zjištění průběhu kolidujících inženýrských sítí a náklady na jejich ochranu.</t>
  </si>
  <si>
    <t xml:space="preserve">SADOVÉ ÚPRAVY</t>
  </si>
  <si>
    <t xml:space="preserve">14.2</t>
  </si>
  <si>
    <t xml:space="preserve">Pokud to není v SP uvedeno jinak, jednotkové ceny vždy zahrnují náklady na údržba zeleně po dobu min. dva roky od výsadby, včetně náhrad uhynulé zeleně v tomto období.</t>
  </si>
  <si>
    <t xml:space="preserve">LEŠENÍ</t>
  </si>
  <si>
    <t xml:space="preserve">15.1</t>
  </si>
  <si>
    <t xml:space="preserve">Doba pronájmu lešení vychází z harmonogramu dodavatele, tuto skutečnost je nutné zakalkulovat do nabídkové ceny pronájmu lešení a ochranných sítí.</t>
  </si>
  <si>
    <t xml:space="preserve">OKNA A SKLENĚNÉ KONSTRUKCE</t>
  </si>
  <si>
    <t xml:space="preserve">17.1</t>
  </si>
  <si>
    <t xml:space="preserve">Pokud to není v SP uvedeno jinak, jednotkové ceny vždy zahrnují dodávku, dopravu na staveniště, veškeré přesuny hmot v rámci staveniště, manipulace, montáž, povinné zkoušky materiálů, vzorků a prací ve smyslu platných norem. Jednotkové ceny položek dále vždy zahrnují všechny součásti nezbytné k jejich provedení včetně kotvícího a spojovacího materiálu, těsnění, zatmelení, pomocných konstrukcí, stavebních přípomocí a ostatních prací a dodávek, které svou povahou nejsou postihnutelné PD ani SP, ale nezbytných pro zhotovení, plnou funkčnost a požadovanou kvalitu díla.</t>
  </si>
  <si>
    <t xml:space="preserve">17.2</t>
  </si>
  <si>
    <t xml:space="preserve">Pokud to není v SP uvedeno jinak, jednotkové ceny vždy zahrnují náklady na povrchovou úpravu, vybavení kováním a zamykacím zařízením, zasklení vč. slepých rámů, veškeré osazovací práce vč. zednického zapravení, těsnění spar mezi rámem a stavební konstrukcí a spar mezi slepým a okenním rámem, difuzní, komprimační a parotěsné pásky.</t>
  </si>
  <si>
    <t xml:space="preserve">17.3</t>
  </si>
  <si>
    <t xml:space="preserve">Jednotkové ceny zahrnují náklady na balení oken a skleněných konstrukcí, roznesení do jednotlivých místností a zabudování, nezbytné vícenásobné zavěšení a vyvěšení okenních křídel, odvezení balícího materiálu ze staveniště, dokonalé očištění všech oken a skleněných výplní po jejich zabudování a sestavení, odstranění všech znečištěných míst v celém rozsahu.</t>
  </si>
  <si>
    <t xml:space="preserve">DVEŘE</t>
  </si>
  <si>
    <t xml:space="preserve">18.1</t>
  </si>
  <si>
    <t xml:space="preserve">18.2</t>
  </si>
  <si>
    <t xml:space="preserve">Jednotková cena zahrnuje náklady na veškeré zárubně, kování dveří, zamykací systémy a samozavírače, povrchovou úpravu a veškeré osazovací práce vč. zednického zapravení.</t>
  </si>
  <si>
    <t xml:space="preserve">18.3</t>
  </si>
  <si>
    <t xml:space="preserve">Jednotková cena zahrnuje náklady na nezbytné těsnící profily ze zvláštních materiálů pro požární dveře.</t>
  </si>
  <si>
    <t xml:space="preserve">18.4</t>
  </si>
  <si>
    <t xml:space="preserve">Jednotková cena zahrnuje náklady na balení dveří a zárubní, doprava na stavbu, roznesení do jednotlivých místností a zabudování, nezbytné vícenásobné zavěšení a vyvěšení dveřních křídel, montáž kování, odvezení balícího materiálu ze staveniště, dokonalé očištění všech dveří a zárubní po jejich zabudování a sestavení, odstranění všech znečištěných míst v celém rozsahu, je nutné zakalkulovat do jednotkových cen.</t>
  </si>
  <si>
    <t xml:space="preserve">KLEMPÍŘSKÉ KONSTRUKCE</t>
  </si>
  <si>
    <t xml:space="preserve">19.1</t>
  </si>
  <si>
    <t xml:space="preserve">Pokud to není v SP uvedeno jinak, jednotkové ceny vždy zahrnují dodávku, dopravu na staveniště, veškeré přesuny hmot v rámci staveniště, manipulace, montáž, povinné zkoušky materiálů, vzorků a prací ve smyslu platných norem. Jednotkové ceny položek dále vždy zahrnují všechny součásti nezbytné k jejich provedení včetně dodavatelské dokumentace, kotvícího a spojovacího materiálu, těsnění, zatmelení, pomocných konstrukcí, stavebních přípomocí a ostatních prací a dodávek, které svou povahou nejsou postihnutelné PD ani SP, ale nezbytných pro zhotovení, plnou funkčnost a požadovanou kvalitu díla.</t>
  </si>
  <si>
    <t xml:space="preserve">19.2</t>
  </si>
  <si>
    <t xml:space="preserve">19.3</t>
  </si>
  <si>
    <t xml:space="preserve">Pokud to není v SP uvedeno jinak, jednotkové ceny vždy zahrnují náklady na provedení povrchové úpravy nátěrem požadovaného barevného odstínu.</t>
  </si>
  <si>
    <t xml:space="preserve">19.4</t>
  </si>
  <si>
    <t xml:space="preserve">Pokud to není v SP uvedeno jinak, jednotkové ceny vždy zahrnují náklady na provedení podkladních konstrukcí vč. nátěru. Dřevěné konstrukce pod vlastním oplechováním budou opatřeny ochranným protiplísňovým nátěrem.</t>
  </si>
  <si>
    <t xml:space="preserve">TRUHLÁŘSKÉ A TESAŘSKÉ KONSTRUKCE</t>
  </si>
  <si>
    <t xml:space="preserve">20.1</t>
  </si>
  <si>
    <t xml:space="preserve">20.2</t>
  </si>
  <si>
    <t xml:space="preserve">Pokud to není v SP uvedeno jinak, jednotkové ceny vždy zahrnují náklady na provedení povrchové úpravy nátěrem požadovaného barevného odstínu, nátěry a impregnace proti dřevokazným houbám a plísním, kování a závěsy a zasklení prosklených konstrukcí a prvků, veškeré montážní a osazovací práce a těsnění spar mezi rámy a stavební konstrukcí.</t>
  </si>
  <si>
    <t xml:space="preserve">ZÁMEČNICKÉ KONSTRUKCE</t>
  </si>
  <si>
    <t xml:space="preserve">21.1</t>
  </si>
  <si>
    <t xml:space="preserve">21.2</t>
  </si>
  <si>
    <t xml:space="preserve">Pokud to není v SP uvedeno jinak, jednotkové ceny vždy zahrnují náklady na provedení povrchové úpravy nátěrem požadovaného barevného odstínu, zasklení prosklených konstrukcí a prvků, vybavení kováním a zamykacím zařízením, veškeré montážní a osazovací práce a těsnění spar mezi rámy a stavební konstrukcí.</t>
  </si>
  <si>
    <t xml:space="preserve">21.3</t>
  </si>
  <si>
    <t xml:space="preserve">Veškeré konzervační a protipožární nátěry konstrukcí jsou zahrnuty v jednotkové ceně.</t>
  </si>
  <si>
    <t xml:space="preserve">SDK STĚNY A PŘÍČKY</t>
  </si>
  <si>
    <t xml:space="preserve">22.2</t>
  </si>
  <si>
    <t xml:space="preserve">Nabídka a jednotková cena zahrnuje dodávku a montáž materiálů a výrobků podle níže uvedené specifikace, vč. dopravy na staveniště a vnitrostaveništní manipulaci, povinných zkoušek materiálů, vzorků a prací ve smyslu platných norem a předpisů. Předmětem díla a povinností zhotovitele je dále provedení veškerých kotevních a spojovacích prvků, zatmelení, těsnění, pomocných konstrukcí, stavebních přípomocí a ostatních prací přímo nespecifikovaných v těchto podkladech a projektové dokumentaci, ale nezbytných pro zhotovení a plnou  funkčnost a požadovanou kvalitu díla</t>
  </si>
  <si>
    <t xml:space="preserve">22.3</t>
  </si>
  <si>
    <t xml:space="preserve">Nosné kovové profily příček budou uloženy na pružnou podložku. Spára mezi sádrokartonem, podlahou a stěnami bude ošetřena silikonovým, trvale pružným tmelem, pokud není uvedeno jinak. </t>
  </si>
  <si>
    <t xml:space="preserve">22.4</t>
  </si>
  <si>
    <t xml:space="preserve">Do jednotkové ceny SDK příček, stěn je nutné zahrnout provedení výztuh v místě připojení zařizovacích předmětů. </t>
  </si>
  <si>
    <t xml:space="preserve">Export Komplet</t>
  </si>
  <si>
    <t xml:space="preserve">2.0</t>
  </si>
  <si>
    <t xml:space="preserve">False</t>
  </si>
  <si>
    <t xml:space="preserve">{0eaafa43-f508-4605-a44d-9f1dab292dc6}</t>
  </si>
  <si>
    <t xml:space="preserve">&gt;&gt;  skryté sloupce  &lt;&lt;</t>
  </si>
  <si>
    <t xml:space="preserve">0,01</t>
  </si>
  <si>
    <t xml:space="preserve">21</t>
  </si>
  <si>
    <t xml:space="preserve">12</t>
  </si>
  <si>
    <t xml:space="preserve">REKAPITULACE STAVBY</t>
  </si>
  <si>
    <t xml:space="preserve">v ---  níže se nacházejí doplnkové a pomocné údaje k sestavám  --- v</t>
  </si>
  <si>
    <t xml:space="preserve">0,001</t>
  </si>
  <si>
    <t xml:space="preserve">Kód:</t>
  </si>
  <si>
    <t xml:space="preserve">Stavba:</t>
  </si>
  <si>
    <t xml:space="preserve">SUPS Karlovy Vary - Kaceni</t>
  </si>
  <si>
    <t xml:space="preserve">KSO:</t>
  </si>
  <si>
    <t xml:space="preserve">CC-CZ:</t>
  </si>
  <si>
    <t xml:space="preserve">Místo:</t>
  </si>
  <si>
    <t xml:space="preserve">Nám. 17. listopadu 710/12, Karlovy Vary – Rybáře</t>
  </si>
  <si>
    <t xml:space="preserve">Datum:</t>
  </si>
  <si>
    <t xml:space="preserve">Zadavatel:</t>
  </si>
  <si>
    <t xml:space="preserve">IČ:</t>
  </si>
  <si>
    <t xml:space="preserve">70891168</t>
  </si>
  <si>
    <t xml:space="preserve">Karlovarský kraj</t>
  </si>
  <si>
    <t xml:space="preserve">DIČ:</t>
  </si>
  <si>
    <t xml:space="preserve">CZ70891168</t>
  </si>
  <si>
    <t xml:space="preserve">Zhotovitel:</t>
  </si>
  <si>
    <t xml:space="preserve"> </t>
  </si>
  <si>
    <t xml:space="preserve">Projektant:</t>
  </si>
  <si>
    <t xml:space="preserve">29029210</t>
  </si>
  <si>
    <t xml:space="preserve">Energy Benefit Centre a.s.</t>
  </si>
  <si>
    <t xml:space="preserve">CZ29029210</t>
  </si>
  <si>
    <t xml:space="preserve">True</t>
  </si>
  <si>
    <t xml:space="preserve">Zpracovatel:</t>
  </si>
  <si>
    <t xml:space="preserve">17516706</t>
  </si>
  <si>
    <t xml:space="preserve">rubim s.r.o.</t>
  </si>
  <si>
    <t xml:space="preserve">Poznámka:</t>
  </si>
  <si>
    <t xml:space="preserve">Cena bez DPH</t>
  </si>
  <si>
    <t xml:space="preserve">Sazba daně</t>
  </si>
  <si>
    <t xml:space="preserve">Základ daně</t>
  </si>
  <si>
    <t xml:space="preserve">Výše daně</t>
  </si>
  <si>
    <t xml:space="preserve">DPH</t>
  </si>
  <si>
    <t xml:space="preserve">základní</t>
  </si>
  <si>
    <t xml:space="preserve">snížená</t>
  </si>
  <si>
    <t xml:space="preserve">zákl. přenesená</t>
  </si>
  <si>
    <t xml:space="preserve">sníž. přenesená</t>
  </si>
  <si>
    <t xml:space="preserve">nulová</t>
  </si>
  <si>
    <t xml:space="preserve">Cena s DPH</t>
  </si>
  <si>
    <t xml:space="preserve">v</t>
  </si>
  <si>
    <t xml:space="preserve">CZK</t>
  </si>
  <si>
    <t xml:space="preserve">Projektant</t>
  </si>
  <si>
    <t xml:space="preserve">Zpracovatel</t>
  </si>
  <si>
    <t xml:space="preserve">Datum a podpis:</t>
  </si>
  <si>
    <t xml:space="preserve">Razítko</t>
  </si>
  <si>
    <t xml:space="preserve">Objednavatel</t>
  </si>
  <si>
    <t xml:space="preserve">Zhotovitel</t>
  </si>
  <si>
    <t xml:space="preserve">REKAPITULACE OBJEKTŮ STAVBY A SOUPISŮ PRACÍ</t>
  </si>
  <si>
    <t xml:space="preserve">Informatívní údaje z listů zakázek</t>
  </si>
  <si>
    <t xml:space="preserve">Cena bez DPH [CZK]</t>
  </si>
  <si>
    <t xml:space="preserve">Cena s DPH [CZK]</t>
  </si>
  <si>
    <t xml:space="preserve">Typ</t>
  </si>
  <si>
    <t xml:space="preserve">z toho Ostat._x005F_x000d_
náklady [CZK]</t>
  </si>
  <si>
    <t xml:space="preserve">DPH [CZK]</t>
  </si>
  <si>
    <t xml:space="preserve">Normohodiny [h]</t>
  </si>
  <si>
    <t xml:space="preserve">DPH základní [CZK]</t>
  </si>
  <si>
    <t xml:space="preserve">DPH snížená [CZK]</t>
  </si>
  <si>
    <t xml:space="preserve">DPH základní přenesená_x005F_x000d_
[CZK]</t>
  </si>
  <si>
    <t xml:space="preserve">DPH snížená přenesená_x005F_x000d_
[CZK]</t>
  </si>
  <si>
    <t xml:space="preserve">Základna_x005F_x000d_
DPH základní</t>
  </si>
  <si>
    <t xml:space="preserve">Základna_x005F_x000d_
DPH snížená</t>
  </si>
  <si>
    <t xml:space="preserve">Základna_x005F_x000d_
DPH zákl. přenesená</t>
  </si>
  <si>
    <t xml:space="preserve">Základna_x005F_x000d_
DPH sníž. přenesená</t>
  </si>
  <si>
    <t xml:space="preserve">Základna_x005F_x000d_
DPH nulová</t>
  </si>
  <si>
    <t xml:space="preserve">Náklady z rozpočtů</t>
  </si>
  <si>
    <t xml:space="preserve">D</t>
  </si>
  <si>
    <t xml:space="preserve">0</t>
  </si>
  <si>
    <t xml:space="preserve">###NOIMPORT###</t>
  </si>
  <si>
    <t xml:space="preserve">IMPORT</t>
  </si>
  <si>
    <t xml:space="preserve">{00000000-0000-0000-0000-000000000000}</t>
  </si>
  <si>
    <t xml:space="preserve">/</t>
  </si>
  <si>
    <t xml:space="preserve">01</t>
  </si>
  <si>
    <t xml:space="preserve">Kácení S0 102 etapa I.</t>
  </si>
  <si>
    <t xml:space="preserve">STA</t>
  </si>
  <si>
    <t xml:space="preserve">1</t>
  </si>
  <si>
    <t xml:space="preserve">{44f5555d-4ee4-4c9e-992b-a6f98391952f}</t>
  </si>
  <si>
    <t xml:space="preserve">2</t>
  </si>
  <si>
    <t xml:space="preserve">KRYCÍ LIST SOUPISU PRACÍ</t>
  </si>
  <si>
    <t xml:space="preserve">Objekt:</t>
  </si>
  <si>
    <t xml:space="preserve">01 - Kácení S0 102 etapa I.</t>
  </si>
  <si>
    <t xml:space="preserve">REKAPITULACE ČLENĚNÍ SOUPISU PRACÍ</t>
  </si>
  <si>
    <t xml:space="preserve">Kód dílu - Popis</t>
  </si>
  <si>
    <t xml:space="preserve">Cena celkem [CZK]</t>
  </si>
  <si>
    <t xml:space="preserve">Náklady ze soupisu prací</t>
  </si>
  <si>
    <t xml:space="preserve">-1</t>
  </si>
  <si>
    <t xml:space="preserve">001 - Zemní práce</t>
  </si>
  <si>
    <t xml:space="preserve">VRN - Vedlejší rozpočtové náklady</t>
  </si>
  <si>
    <t xml:space="preserve">    VRN3 - Zařízení staveniště</t>
  </si>
  <si>
    <t xml:space="preserve">    VRN6 - Územní vlivy</t>
  </si>
  <si>
    <t xml:space="preserve">    VRN7 - Provozní vlivy</t>
  </si>
  <si>
    <t xml:space="preserve">SOUPIS PRACÍ</t>
  </si>
  <si>
    <t xml:space="preserve">PČ</t>
  </si>
  <si>
    <t xml:space="preserve">MJ</t>
  </si>
  <si>
    <t xml:space="preserve">Množství</t>
  </si>
  <si>
    <t xml:space="preserve">J.cena [CZK]</t>
  </si>
  <si>
    <t xml:space="preserve">Cenová soustava</t>
  </si>
  <si>
    <t xml:space="preserve">J. Nh [h]</t>
  </si>
  <si>
    <t xml:space="preserve">Nh celkem [h]</t>
  </si>
  <si>
    <t xml:space="preserve">J. hmotnost [t]</t>
  </si>
  <si>
    <t xml:space="preserve">Hmotnost celkem [t]</t>
  </si>
  <si>
    <t xml:space="preserve">J. suť [t]</t>
  </si>
  <si>
    <t xml:space="preserve">Suť Celkem [t]</t>
  </si>
  <si>
    <t xml:space="preserve">Náklady soupisu celkem</t>
  </si>
  <si>
    <t xml:space="preserve">001</t>
  </si>
  <si>
    <t xml:space="preserve">Zemní práce</t>
  </si>
  <si>
    <t xml:space="preserve">ROZPOCET</t>
  </si>
  <si>
    <t xml:space="preserve">K</t>
  </si>
  <si>
    <t xml:space="preserve">111212211</t>
  </si>
  <si>
    <t xml:space="preserve">Odstranění nevhodných dřevin do 100 m2 v do 1 m s odstraněním pařezů v rovině nebo svahu do 1:5</t>
  </si>
  <si>
    <t xml:space="preserve">m2</t>
  </si>
  <si>
    <t xml:space="preserve">CS ÚRS 2024 02</t>
  </si>
  <si>
    <t xml:space="preserve">4</t>
  </si>
  <si>
    <t xml:space="preserve">PP</t>
  </si>
  <si>
    <t xml:space="preserve">Odstranění nevhodných dřevin průměru kmene do 100 mm výšky do 1 m s odstraněním pařezu do 100 m2 v rovině nebo na svahu do 1:5</t>
  </si>
  <si>
    <t xml:space="preserve">VV</t>
  </si>
  <si>
    <t xml:space="preserve">keře - porosty nízké - položky 5 a 36 9+7=16,000000</t>
  </si>
  <si>
    <t xml:space="preserve">16</t>
  </si>
  <si>
    <t xml:space="preserve">Součet</t>
  </si>
  <si>
    <t xml:space="preserve">111212361</t>
  </si>
  <si>
    <t xml:space="preserve">Odstranění nevhodných dřevin přes 500 m2 v přes 1 m s odstraněním pařezů v rovině nebo svahu do 1:5</t>
  </si>
  <si>
    <t xml:space="preserve">Odstranění nevhodných dřevin průměru kmene do 100 mm výšky přes 1 m s odstraněním pařezu přes 500 m2 v rovině nebo na svahu do 1:5</t>
  </si>
  <si>
    <t xml:space="preserve">keře - porosty střední a vysoké - položky 3,4,6,7,12,17,18,26,29,30,33,34,35,37,65,81,88,90,93,94,99,102,104 a 106 67+92+69+8+40+22+5+31+36+21+23+21</t>
  </si>
  <si>
    <t xml:space="preserve">757</t>
  </si>
  <si>
    <t xml:space="preserve">3</t>
  </si>
  <si>
    <t xml:space="preserve">112101101</t>
  </si>
  <si>
    <t xml:space="preserve">Odstranění stromů listnatých průměru kmene přes 100 do 300 mm</t>
  </si>
  <si>
    <t xml:space="preserve">kus</t>
  </si>
  <si>
    <t xml:space="preserve">6</t>
  </si>
  <si>
    <t xml:space="preserve">Odstranění stromů s odřezáním kmene a s odvětvením listnatých, průměru kmene přes 100 do 300 mm</t>
  </si>
  <si>
    <t xml:space="preserve">43=43,000000</t>
  </si>
  <si>
    <t xml:space="preserve">43</t>
  </si>
  <si>
    <t xml:space="preserve">112101102</t>
  </si>
  <si>
    <t xml:space="preserve">Odstranění stromů listnatých průměru kmene přes 300 do 500 mm</t>
  </si>
  <si>
    <t xml:space="preserve">8</t>
  </si>
  <si>
    <t xml:space="preserve">Odstranění stromů s odřezáním kmene a s odvětvením listnatých, průměru kmene přes 300 do 500 mm</t>
  </si>
  <si>
    <t xml:space="preserve">23=23,000000</t>
  </si>
  <si>
    <t xml:space="preserve">23</t>
  </si>
  <si>
    <t xml:space="preserve">5</t>
  </si>
  <si>
    <t xml:space="preserve">112101103</t>
  </si>
  <si>
    <t xml:space="preserve">Odstranění stromů listnatých průměru kmene přes 500 do 700 mm</t>
  </si>
  <si>
    <t xml:space="preserve">10</t>
  </si>
  <si>
    <t xml:space="preserve">Odstranění stromů s odřezáním kmene a s odvětvením listnatých, průměru kmene přes 500 do 700 mm</t>
  </si>
  <si>
    <t xml:space="preserve">3=3,000000</t>
  </si>
  <si>
    <t xml:space="preserve">112101104</t>
  </si>
  <si>
    <t xml:space="preserve">Odstranění stromů listnatých průměru kmene přes 700 do 900 mm</t>
  </si>
  <si>
    <t xml:space="preserve">Odstranění stromů s odřezáním kmene a s odvětvením listnatých, průměru kmene přes 700 do 900 mm</t>
  </si>
  <si>
    <t xml:space="preserve">7</t>
  </si>
  <si>
    <t xml:space="preserve">112101121</t>
  </si>
  <si>
    <t xml:space="preserve">Odstranění stromů jehličnatých průměru kmene přes 100 do 300 mm</t>
  </si>
  <si>
    <t xml:space="preserve">14</t>
  </si>
  <si>
    <t xml:space="preserve">Odstranění stromů s odřezáním kmene a s odvětvením jehličnatých bez odkornění, průměru kmene přes 100 do 300 mm</t>
  </si>
  <si>
    <t xml:space="preserve">10=10,000000</t>
  </si>
  <si>
    <t xml:space="preserve">112101122</t>
  </si>
  <si>
    <t xml:space="preserve">Odstranění stromů jehličnatých průměru kmene přes 300 do 500 mm</t>
  </si>
  <si>
    <t xml:space="preserve">Odstranění stromů s odřezáním kmene a s odvětvením jehličnatých bez odkornění, průměru kmene přes 300 do 500 mm</t>
  </si>
  <si>
    <t xml:space="preserve">1=1,000000</t>
  </si>
  <si>
    <t xml:space="preserve">9</t>
  </si>
  <si>
    <t xml:space="preserve">112155215</t>
  </si>
  <si>
    <t xml:space="preserve">Štěpkování solitérních stromků a větví průměru kmene do 300 mm s naložením</t>
  </si>
  <si>
    <t xml:space="preserve">18</t>
  </si>
  <si>
    <t xml:space="preserve">Štěpkování s naložením na dopravní prostředek a odvozem do 20 km stromků a větví solitérů, průměru kmene do 300 mm</t>
  </si>
  <si>
    <t xml:space="preserve">43+10=53,000000</t>
  </si>
  <si>
    <t xml:space="preserve">53</t>
  </si>
  <si>
    <t xml:space="preserve">112155221</t>
  </si>
  <si>
    <t xml:space="preserve">Štěpkování solitérních stromků a větví průměru kmene přes 300 do 500 mm s naložením</t>
  </si>
  <si>
    <t xml:space="preserve">20</t>
  </si>
  <si>
    <t xml:space="preserve">Štěpkování s naložením na dopravní prostředek a odvozem do 20 km stromků a větví solitérů, průměru kmene přes 300 do 500 mm</t>
  </si>
  <si>
    <t xml:space="preserve">23+1=24,000000</t>
  </si>
  <si>
    <t xml:space="preserve">24</t>
  </si>
  <si>
    <t xml:space="preserve">11</t>
  </si>
  <si>
    <t xml:space="preserve">112155225</t>
  </si>
  <si>
    <t xml:space="preserve">Štěpkování solitérních stromků a větví průměru kmene přes 500 do 700 mm s naložením</t>
  </si>
  <si>
    <t xml:space="preserve">22</t>
  </si>
  <si>
    <t xml:space="preserve">Štěpkování s naložením na dopravní prostředek a odvozem do 20 km stromků a větví solitérů, průměru kmene přes 500 do 700 mm</t>
  </si>
  <si>
    <t xml:space="preserve">3+3=6,000000</t>
  </si>
  <si>
    <t xml:space="preserve">112155311</t>
  </si>
  <si>
    <t xml:space="preserve">Štěpkování keřového porostu středně hustého s naložením</t>
  </si>
  <si>
    <t xml:space="preserve">Štěpkování s naložením na dopravní prostředek a odvozem do 20 km keřového porostu středně hustého</t>
  </si>
  <si>
    <t xml:space="preserve">16+757=773,000000</t>
  </si>
  <si>
    <t xml:space="preserve">773</t>
  </si>
  <si>
    <t xml:space="preserve">13</t>
  </si>
  <si>
    <t xml:space="preserve">112251101</t>
  </si>
  <si>
    <t xml:space="preserve">Odstranění pařezů průměru přes 100 do 300 mm</t>
  </si>
  <si>
    <t xml:space="preserve">26</t>
  </si>
  <si>
    <t xml:space="preserve">Odstranění pařezů strojně s jejich vykopáním nebo vytrháním průměru přes 100 do 300 mm</t>
  </si>
  <si>
    <t xml:space="preserve">112251102</t>
  </si>
  <si>
    <t xml:space="preserve">Odstranění pařezů průměru přes 300 do 500 mm</t>
  </si>
  <si>
    <t xml:space="preserve">28</t>
  </si>
  <si>
    <t xml:space="preserve">Odstranění pařezů strojně s jejich vykopáním nebo vytrháním průměru přes 300 do 500 mm</t>
  </si>
  <si>
    <t xml:space="preserve">15</t>
  </si>
  <si>
    <t xml:space="preserve">112251103</t>
  </si>
  <si>
    <t xml:space="preserve">Odstranění pařezů průměru přes 500 do 700 mm</t>
  </si>
  <si>
    <t xml:space="preserve">30</t>
  </si>
  <si>
    <t xml:space="preserve">Odstranění pařezů strojně s jejich vykopáním nebo vytrháním průměru přes 500 do 700 mm</t>
  </si>
  <si>
    <t xml:space="preserve">112251104</t>
  </si>
  <si>
    <t xml:space="preserve">Odstranění pařezů průměru přes 700 do 900 mm</t>
  </si>
  <si>
    <t xml:space="preserve">32</t>
  </si>
  <si>
    <t xml:space="preserve">Odstranění pařezů strojně s jejich vykopáním nebo vytrháním průměru přes 700 do 900 mm</t>
  </si>
  <si>
    <t xml:space="preserve">17</t>
  </si>
  <si>
    <t xml:space="preserve">162201401</t>
  </si>
  <si>
    <t xml:space="preserve">Vodorovné přemístění větví stromů listnatých do 1 km D kmene přes 100 do 300 mm</t>
  </si>
  <si>
    <t xml:space="preserve">34</t>
  </si>
  <si>
    <t xml:space="preserve">Vodorovné přemístění větví, kmenů nebo pařezů s naložením, složením a dopravou do 1000 m větví stromů listnatých, průměru kmene přes 100 do 300 mm</t>
  </si>
  <si>
    <t xml:space="preserve">162201402</t>
  </si>
  <si>
    <t xml:space="preserve">Vodorovné přemístění větví stromů listnatých do 1 km D kmene přes 300 do 500 mm</t>
  </si>
  <si>
    <t xml:space="preserve">36</t>
  </si>
  <si>
    <t xml:space="preserve">Vodorovné přemístění větví, kmenů nebo pařezů s naložením, složením a dopravou do 1000 m větví stromů listnatých, průměru kmene přes 300 do 500 mm</t>
  </si>
  <si>
    <t xml:space="preserve">19</t>
  </si>
  <si>
    <t xml:space="preserve">162201403</t>
  </si>
  <si>
    <t xml:space="preserve">Vodorovné přemístění větví stromů listnatých do 1 km D kmene přes 500 do 700 mm</t>
  </si>
  <si>
    <t xml:space="preserve">38</t>
  </si>
  <si>
    <t xml:space="preserve">Vodorovné přemístění větví, kmenů nebo pařezů s naložením, složením a dopravou do 1000 m větví stromů listnatých, průměru kmene přes 500 do 700 mm</t>
  </si>
  <si>
    <t xml:space="preserve">162201404</t>
  </si>
  <si>
    <t xml:space="preserve">Vodorovné přemístění větví stromů listnatých do 1 km D kmene přes 700 do 900 mm</t>
  </si>
  <si>
    <t xml:space="preserve">40</t>
  </si>
  <si>
    <t xml:space="preserve">Vodorovné přemístění větví, kmenů nebo pařezů s naložením, složením a dopravou do 1000 m větví stromů listnatých, průměru kmene přes 700 do 900 mm</t>
  </si>
  <si>
    <t xml:space="preserve">162201405</t>
  </si>
  <si>
    <t xml:space="preserve">Vodorovné přemístění větví stromů jehličnatých do 1 km D kmene přes 100 do 300 mm</t>
  </si>
  <si>
    <t xml:space="preserve">42</t>
  </si>
  <si>
    <t xml:space="preserve">Vodorovné přemístění větví, kmenů nebo pařezů s naložením, složením a dopravou do 1000 m větví stromů jehličnatých, průměru kmene přes 100 do 300 mm</t>
  </si>
  <si>
    <t xml:space="preserve">162201406</t>
  </si>
  <si>
    <t xml:space="preserve">Vodorovné přemístění větví stromů jehličnatých do 1 km D kmene přes 300 do 500 mm</t>
  </si>
  <si>
    <t xml:space="preserve">44</t>
  </si>
  <si>
    <t xml:space="preserve">Vodorovné přemístění větví, kmenů nebo pařezů s naložením, složením a dopravou do 1000 m větví stromů jehličnatých, průměru kmene přes 300 do 500 mm</t>
  </si>
  <si>
    <t xml:space="preserve">162201411</t>
  </si>
  <si>
    <t xml:space="preserve">Vodorovné přemístění kmenů stromů listnatých do 1 km D kmene přes 100 do 300 mm</t>
  </si>
  <si>
    <t xml:space="preserve">46</t>
  </si>
  <si>
    <t xml:space="preserve">Vodorovné přemístění větví, kmenů nebo pařezů s naložením, složením a dopravou do 1000 m kmenů stromů listnatých, průměru přes 100 do 300 mm</t>
  </si>
  <si>
    <t xml:space="preserve">162201412</t>
  </si>
  <si>
    <t xml:space="preserve">Vodorovné přemístění kmenů stromů listnatých do 1 km D kmene přes 300 do 500 mm</t>
  </si>
  <si>
    <t xml:space="preserve">48</t>
  </si>
  <si>
    <t xml:space="preserve">Vodorovné přemístění větví, kmenů nebo pařezů s naložením, složením a dopravou do 1000 m kmenů stromů listnatých, průměru přes 300 do 500 mm</t>
  </si>
  <si>
    <t xml:space="preserve">25</t>
  </si>
  <si>
    <t xml:space="preserve">162201413</t>
  </si>
  <si>
    <t xml:space="preserve">Vodorovné přemístění kmenů stromů listnatých do 1 km D kmene přes 500 do 700 mm</t>
  </si>
  <si>
    <t xml:space="preserve">50</t>
  </si>
  <si>
    <t xml:space="preserve">Vodorovné přemístění větví, kmenů nebo pařezů s naložením, složením a dopravou do 1000 m kmenů stromů listnatých, průměru přes 500 do 700 mm</t>
  </si>
  <si>
    <t xml:space="preserve">162201414</t>
  </si>
  <si>
    <t xml:space="preserve">Vodorovné přemístění kmenů stromů listnatých do 1 km D kmene přes 700 do 900 mm</t>
  </si>
  <si>
    <t xml:space="preserve">52</t>
  </si>
  <si>
    <t xml:space="preserve">Vodorovné přemístění větví, kmenů nebo pařezů s naložením, složením a dopravou do 1000 m kmenů stromů listnatých, průměru přes 700 do 900 mm</t>
  </si>
  <si>
    <t xml:space="preserve">27</t>
  </si>
  <si>
    <t xml:space="preserve">162201415</t>
  </si>
  <si>
    <t xml:space="preserve">Vodorovné přemístění kmenů stromů jehličnatých do 1 km D kmene přes 100 do 300 mm</t>
  </si>
  <si>
    <t xml:space="preserve">54</t>
  </si>
  <si>
    <t xml:space="preserve">Vodorovné přemístění větví, kmenů nebo pařezů s naložením, složením a dopravou do 1000 m kmenů stromů jehličnatých, průměru přes 100 do 300 mm</t>
  </si>
  <si>
    <t xml:space="preserve">162201416</t>
  </si>
  <si>
    <t xml:space="preserve">Vodorovné přemístění kmenů stromů jehličnatých do 1 km D kmene přes 300 do 500 mm</t>
  </si>
  <si>
    <t xml:space="preserve">56</t>
  </si>
  <si>
    <t xml:space="preserve">Vodorovné přemístění větví, kmenů nebo pařezů s naložením, složením a dopravou do 1000 m kmenů stromů jehličnatých, průměru přes 300 do 500 mm</t>
  </si>
  <si>
    <t xml:space="preserve">29</t>
  </si>
  <si>
    <t xml:space="preserve">162201421</t>
  </si>
  <si>
    <t xml:space="preserve">Vodorovné přemístění pařezů do 1 km D přes 100 do 300 mm</t>
  </si>
  <si>
    <t xml:space="preserve">58</t>
  </si>
  <si>
    <t xml:space="preserve">Vodorovné přemístění větví, kmenů nebo pařezů s naložením, složením a dopravou do 1000 m pařezů kmenů, průměru přes 100 do 300 mm</t>
  </si>
  <si>
    <t xml:space="preserve">162201422</t>
  </si>
  <si>
    <t xml:space="preserve">Vodorovné přemístění pařezů do 1 km D přes 300 do 500 mm</t>
  </si>
  <si>
    <t xml:space="preserve">60</t>
  </si>
  <si>
    <t xml:space="preserve">Vodorovné přemístění větví, kmenů nebo pařezů s naložením, složením a dopravou do 1000 m pařezů kmenů, průměru přes 300 do 500 mm</t>
  </si>
  <si>
    <t xml:space="preserve">31</t>
  </si>
  <si>
    <t xml:space="preserve">162201423</t>
  </si>
  <si>
    <t xml:space="preserve">Vodorovné přemístění pařezů do 1 km D přes 500 do 700 mm</t>
  </si>
  <si>
    <t xml:space="preserve">62</t>
  </si>
  <si>
    <t xml:space="preserve">Vodorovné přemístění větví, kmenů nebo pařezů s naložením, složením a dopravou do 1000 m pařezů kmenů, průměru přes 500 do 700 mm</t>
  </si>
  <si>
    <t xml:space="preserve">162201424</t>
  </si>
  <si>
    <t xml:space="preserve">Vodorovné přemístění pařezů do 1 km D přes 700 do 900 mm</t>
  </si>
  <si>
    <t xml:space="preserve">64</t>
  </si>
  <si>
    <t xml:space="preserve">Vodorovné přemístění větví, kmenů nebo pařezů s naložením, složením a dopravou do 1000 m pařezů kmenů, průměru přes 700 do 900 mm</t>
  </si>
  <si>
    <t xml:space="preserve">33</t>
  </si>
  <si>
    <t xml:space="preserve">162301931</t>
  </si>
  <si>
    <t xml:space="preserve">Příplatek k vodorovnému přemístění větví stromů listnatých D kmene přes 100 do 300 mm ZKD 1 km</t>
  </si>
  <si>
    <t xml:space="preserve">66</t>
  </si>
  <si>
    <t xml:space="preserve">Vodorovné přemístění větví, kmenů nebo pařezů s naložením, složením a dopravou Příplatek k cenám za každých dalších i započatých 1000 m přes 1000 m větví stromů listnatých, průměru kmene přes 100 do 300 mm</t>
  </si>
  <si>
    <t xml:space="preserve">43*11=473,000000</t>
  </si>
  <si>
    <t xml:space="preserve">473</t>
  </si>
  <si>
    <t xml:space="preserve">162301932</t>
  </si>
  <si>
    <t xml:space="preserve">Příplatek k vodorovnému přemístění větví stromů listnatých D kmene přes 300 do 500 mm ZKD 1 km</t>
  </si>
  <si>
    <t xml:space="preserve">68</t>
  </si>
  <si>
    <t xml:space="preserve">Vodorovné přemístění větví, kmenů nebo pařezů s naložením, složením a dopravou Příplatek k cenám za každých dalších i započatých 1000 m přes 1000 m větví stromů listnatých, průměru kmene přes 300 do 500 mm</t>
  </si>
  <si>
    <t xml:space="preserve">23*11=253,000000</t>
  </si>
  <si>
    <t xml:space="preserve">253</t>
  </si>
  <si>
    <t xml:space="preserve">35</t>
  </si>
  <si>
    <t xml:space="preserve">162301933</t>
  </si>
  <si>
    <t xml:space="preserve">Příplatek k vodorovnému přemístění větví stromů listnatých D kmene přes 500 do 700 mm ZKD 1 km</t>
  </si>
  <si>
    <t xml:space="preserve">70</t>
  </si>
  <si>
    <t xml:space="preserve">Vodorovné přemístění větví, kmenů nebo pařezů s naložením, složením a dopravou Příplatek k cenám za každých dalších i započatých 1000 m přes 1000 m větví stromů listnatých, průměru kmene přes 500 do 700 mm</t>
  </si>
  <si>
    <t xml:space="preserve">3*11=33,000000</t>
  </si>
  <si>
    <t xml:space="preserve">162301934</t>
  </si>
  <si>
    <t xml:space="preserve">Příplatek k vodorovnému přemístění větví stromů listnatých D kmene přes 700 do 900 mm ZKD 1 km</t>
  </si>
  <si>
    <t xml:space="preserve">72</t>
  </si>
  <si>
    <t xml:space="preserve">Vodorovné přemístění větví, kmenů nebo pařezů s naložením, složením a dopravou Příplatek k cenám za každých dalších i započatých 1000 m přes 1000 m větví stromů listnatých, průměru kmene přes 700 do 900 mm</t>
  </si>
  <si>
    <t xml:space="preserve">37</t>
  </si>
  <si>
    <t xml:space="preserve">162301941</t>
  </si>
  <si>
    <t xml:space="preserve">Příplatek k vodorovnému přemístění větví stromů jehličnatých D kmene přes 100 do 300 mm ZKD 1 km</t>
  </si>
  <si>
    <t xml:space="preserve">74</t>
  </si>
  <si>
    <t xml:space="preserve">Vodorovné přemístění větví, kmenů nebo pařezů s naložením, složením a dopravou Příplatek k cenám za každých dalších i započatých 1000 m přes 1000 m větví stromů jehličnatých, o průměru kmene přes 100 do 300 mm</t>
  </si>
  <si>
    <t xml:space="preserve">10*11=110,000000</t>
  </si>
  <si>
    <t xml:space="preserve">110</t>
  </si>
  <si>
    <t xml:space="preserve">162301942</t>
  </si>
  <si>
    <t xml:space="preserve">Příplatek k vodorovnému přemístění větví stromů jehličnatých D kmene přes 300 do 500 mm ZKD 1 km</t>
  </si>
  <si>
    <t xml:space="preserve">76</t>
  </si>
  <si>
    <t xml:space="preserve">Vodorovné přemístění větví, kmenů nebo pařezů s naložením, složením a dopravou Příplatek k cenám za každých dalších i započatých 1000 m přes 1000 m větví stromů jehličnatých, o průměru kmene přes 300 do 500 mm</t>
  </si>
  <si>
    <t xml:space="preserve">1*11=11,000000</t>
  </si>
  <si>
    <t xml:space="preserve">39</t>
  </si>
  <si>
    <t xml:space="preserve">162301971</t>
  </si>
  <si>
    <t xml:space="preserve">Příplatek k vodorovnému přemístění pařezů D přes 100 do 300 mm ZKD 1 km</t>
  </si>
  <si>
    <t xml:space="preserve">78</t>
  </si>
  <si>
    <t xml:space="preserve">Vodorovné přemístění větví, kmenů nebo pařezů s naložením, složením a dopravou Příplatek k cenám za každých dalších i započatých 1000 m přes 1000 m pařezů kmenů, průměru přes 100 do 300 mm</t>
  </si>
  <si>
    <t xml:space="preserve">53*11=583,000000</t>
  </si>
  <si>
    <t xml:space="preserve">583</t>
  </si>
  <si>
    <t xml:space="preserve">162301972</t>
  </si>
  <si>
    <t xml:space="preserve">Příplatek k vodorovnému přemístění pařezů D přes 300 do 500 mm ZKD 1 km</t>
  </si>
  <si>
    <t xml:space="preserve">80</t>
  </si>
  <si>
    <t xml:space="preserve">Vodorovné přemístění větví, kmenů nebo pařezů s naložením, složením a dopravou Příplatek k cenám za každých dalších i započatých 1000 m přes 1000 m pařezů kmenů, průměru přes 300 do 500 mm</t>
  </si>
  <si>
    <t xml:space="preserve">24*11=264,000000</t>
  </si>
  <si>
    <t xml:space="preserve">264</t>
  </si>
  <si>
    <t xml:space="preserve">41</t>
  </si>
  <si>
    <t xml:space="preserve">162301973</t>
  </si>
  <si>
    <t xml:space="preserve">Příplatek k vodorovnému přemístění pařezů D přes 500 do 700 mm ZKD 1 km</t>
  </si>
  <si>
    <t xml:space="preserve">82</t>
  </si>
  <si>
    <t xml:space="preserve">Vodorovné přemístění větví, kmenů nebo pařezů s naložením, složením a dopravou Příplatek k cenám za každých dalších i započatých 1000 m přes 1000 m pařezů kmenů, průměru přes 500 do 700 mm</t>
  </si>
  <si>
    <t xml:space="preserve">162301974</t>
  </si>
  <si>
    <t xml:space="preserve">Příplatek k vodorovnému přemístění pařezů D přes 700 do 900 mm ZKD 1 km</t>
  </si>
  <si>
    <t xml:space="preserve">84</t>
  </si>
  <si>
    <t xml:space="preserve">Vodorovné přemístění větví, kmenů nebo pařezů s naložením, složením a dopravou Příplatek k cenám za každých dalších i započatých 1000 m přes 1000 m pařezů kmenů, průměru přes 700 do 900 mm</t>
  </si>
  <si>
    <t xml:space="preserve">171209R01</t>
  </si>
  <si>
    <t xml:space="preserve">Skládkovné - pařezy - předpoklad LB spol s r.o. Nová Role</t>
  </si>
  <si>
    <t xml:space="preserve">t</t>
  </si>
  <si>
    <t xml:space="preserve">R - položka</t>
  </si>
  <si>
    <t xml:space="preserve">86</t>
  </si>
  <si>
    <t xml:space="preserve">53*0,05=2,650000 24*0,1=2,400000 3*0,3=0,900000 3*0,5=1,500000</t>
  </si>
  <si>
    <t xml:space="preserve">7,45</t>
  </si>
  <si>
    <t xml:space="preserve">171209R02</t>
  </si>
  <si>
    <t xml:space="preserve">Odprodej štěpkovaných větví soukromým osobám</t>
  </si>
  <si>
    <t xml:space="preserve">88</t>
  </si>
  <si>
    <t xml:space="preserve">45</t>
  </si>
  <si>
    <t xml:space="preserve">171209R03</t>
  </si>
  <si>
    <t xml:space="preserve">Odprodej kmenů soukromým osobám</t>
  </si>
  <si>
    <t xml:space="preserve">90</t>
  </si>
  <si>
    <t xml:space="preserve">VRN</t>
  </si>
  <si>
    <t xml:space="preserve">Vedlejší rozpočtové náklady</t>
  </si>
  <si>
    <t xml:space="preserve">VRN3</t>
  </si>
  <si>
    <t xml:space="preserve">Zařízení staveniště</t>
  </si>
  <si>
    <t xml:space="preserve">030001000</t>
  </si>
  <si>
    <t xml:space="preserve">kpl</t>
  </si>
  <si>
    <t xml:space="preserve">92</t>
  </si>
  <si>
    <t xml:space="preserve">VRN6</t>
  </si>
  <si>
    <t xml:space="preserve">Územní vlivy</t>
  </si>
  <si>
    <t xml:space="preserve">47</t>
  </si>
  <si>
    <t xml:space="preserve">060001000</t>
  </si>
  <si>
    <t xml:space="preserve">94</t>
  </si>
  <si>
    <t xml:space="preserve">065002000</t>
  </si>
  <si>
    <t xml:space="preserve">Mimostaveništní doprava materiálů, výrobků a strojů</t>
  </si>
  <si>
    <t xml:space="preserve">96</t>
  </si>
  <si>
    <t xml:space="preserve">VRN7</t>
  </si>
  <si>
    <t xml:space="preserve">Provozní vlivy</t>
  </si>
  <si>
    <t xml:space="preserve">49</t>
  </si>
  <si>
    <t xml:space="preserve">070001000</t>
  </si>
  <si>
    <t xml:space="preserve">98</t>
  </si>
</sst>
</file>

<file path=xl/styles.xml><?xml version="1.0" encoding="utf-8"?>
<styleSheet xmlns="http://schemas.openxmlformats.org/spreadsheetml/2006/main">
  <numFmts count="9">
    <numFmt numFmtId="164" formatCode="General"/>
    <numFmt numFmtId="165" formatCode="@"/>
    <numFmt numFmtId="166" formatCode="dd/mm/yyyy"/>
    <numFmt numFmtId="167" formatCode="#,##0.00"/>
    <numFmt numFmtId="168" formatCode="#,##0.00%"/>
    <numFmt numFmtId="169" formatCode="General"/>
    <numFmt numFmtId="170" formatCode="dd\.mm\.yyyy"/>
    <numFmt numFmtId="171" formatCode="#,##0.00000"/>
    <numFmt numFmtId="172" formatCode="#,##0.000"/>
  </numFmts>
  <fonts count="46">
    <font>
      <sz val="8"/>
      <name val="Arial CE"/>
      <family val="2"/>
      <charset val="1"/>
    </font>
    <font>
      <sz val="10"/>
      <name val="Arial"/>
      <family val="0"/>
      <charset val="238"/>
    </font>
    <font>
      <sz val="10"/>
      <name val="Arial"/>
      <family val="0"/>
      <charset val="238"/>
    </font>
    <font>
      <sz val="10"/>
      <name val="Arial"/>
      <family val="0"/>
      <charset val="238"/>
    </font>
    <font>
      <sz val="8"/>
      <name val="Arial CE1"/>
      <family val="0"/>
      <charset val="238"/>
    </font>
    <font>
      <sz val="9"/>
      <name val="Arial CE1"/>
      <family val="0"/>
      <charset val="238"/>
    </font>
    <font>
      <b val="true"/>
      <sz val="8"/>
      <color rgb="FFFEA746"/>
      <name val="Arial"/>
      <family val="2"/>
      <charset val="238"/>
    </font>
    <font>
      <b val="true"/>
      <sz val="12"/>
      <color rgb="FF800000"/>
      <name val="Arial CE1"/>
      <family val="0"/>
      <charset val="238"/>
    </font>
    <font>
      <sz val="8"/>
      <color rgb="FF000000"/>
      <name val="Arial CE"/>
      <family val="2"/>
      <charset val="238"/>
    </font>
    <font>
      <sz val="12"/>
      <color rgb="FF003366"/>
      <name val="Arial CE1"/>
      <family val="0"/>
      <charset val="238"/>
    </font>
    <font>
      <i val="true"/>
      <sz val="9"/>
      <name val="Arial CE1"/>
      <family val="0"/>
      <charset val="238"/>
    </font>
    <font>
      <b val="true"/>
      <sz val="9"/>
      <name val="Arial CE1"/>
      <family val="0"/>
      <charset val="238"/>
    </font>
    <font>
      <sz val="8"/>
      <color rgb="FFFFFFFF"/>
      <name val="Arial CE"/>
      <family val="0"/>
      <charset val="1"/>
    </font>
    <font>
      <sz val="8"/>
      <color rgb="FF3366FF"/>
      <name val="Arial CE"/>
      <family val="0"/>
      <charset val="1"/>
    </font>
    <font>
      <b val="true"/>
      <sz val="14"/>
      <name val="Arial CE"/>
      <family val="0"/>
      <charset val="1"/>
    </font>
    <font>
      <sz val="10"/>
      <color rgb="FF969696"/>
      <name val="Arial CE"/>
      <family val="0"/>
      <charset val="1"/>
    </font>
    <font>
      <sz val="10"/>
      <name val="Arial CE"/>
      <family val="0"/>
      <charset val="1"/>
    </font>
    <font>
      <b val="true"/>
      <sz val="11"/>
      <name val="Arial CE"/>
      <family val="0"/>
      <charset val="1"/>
    </font>
    <font>
      <b val="true"/>
      <sz val="10"/>
      <name val="Arial CE"/>
      <family val="0"/>
      <charset val="1"/>
    </font>
    <font>
      <b val="true"/>
      <sz val="10"/>
      <color rgb="FF969696"/>
      <name val="Arial CE"/>
      <family val="0"/>
      <charset val="1"/>
    </font>
    <font>
      <b val="true"/>
      <sz val="12"/>
      <name val="Arial CE"/>
      <family val="0"/>
      <charset val="1"/>
    </font>
    <font>
      <b val="true"/>
      <sz val="10"/>
      <color rgb="FF464646"/>
      <name val="Arial CE"/>
      <family val="0"/>
      <charset val="1"/>
    </font>
    <font>
      <sz val="12"/>
      <color rgb="FF969696"/>
      <name val="Arial CE"/>
      <family val="0"/>
      <charset val="1"/>
    </font>
    <font>
      <sz val="9"/>
      <name val="Arial CE"/>
      <family val="0"/>
      <charset val="1"/>
    </font>
    <font>
      <sz val="9"/>
      <color rgb="FF969696"/>
      <name val="Arial CE"/>
      <family val="0"/>
      <charset val="1"/>
    </font>
    <font>
      <b val="true"/>
      <sz val="12"/>
      <color rgb="FF960000"/>
      <name val="Arial CE"/>
      <family val="0"/>
      <charset val="1"/>
    </font>
    <font>
      <sz val="12"/>
      <name val="Arial CE"/>
      <family val="0"/>
      <charset val="1"/>
    </font>
    <font>
      <sz val="18"/>
      <color rgb="FF0000FF"/>
      <name val="Wingdings 2"/>
      <family val="0"/>
      <charset val="1"/>
    </font>
    <font>
      <u val="single"/>
      <sz val="11"/>
      <color rgb="FF0000FF"/>
      <name val="Calibri"/>
      <family val="0"/>
      <charset val="1"/>
    </font>
    <font>
      <sz val="11"/>
      <name val="Arial CE"/>
      <family val="0"/>
      <charset val="1"/>
    </font>
    <font>
      <b val="true"/>
      <sz val="11"/>
      <color rgb="FF003366"/>
      <name val="Arial CE"/>
      <family val="0"/>
      <charset val="1"/>
    </font>
    <font>
      <sz val="11"/>
      <color rgb="FF003366"/>
      <name val="Arial CE"/>
      <family val="0"/>
      <charset val="1"/>
    </font>
    <font>
      <sz val="11"/>
      <color rgb="FF969696"/>
      <name val="Arial CE"/>
      <family val="0"/>
      <charset val="1"/>
    </font>
    <font>
      <sz val="10"/>
      <color rgb="FF3366FF"/>
      <name val="Arial CE"/>
      <family val="0"/>
      <charset val="1"/>
    </font>
    <font>
      <sz val="8"/>
      <color rgb="FF969696"/>
      <name val="Arial CE"/>
      <family val="0"/>
      <charset val="1"/>
    </font>
    <font>
      <b val="true"/>
      <sz val="12"/>
      <color rgb="FF800000"/>
      <name val="Arial CE"/>
      <family val="0"/>
      <charset val="1"/>
    </font>
    <font>
      <sz val="12"/>
      <color rgb="FF003366"/>
      <name val="Arial CE"/>
      <family val="0"/>
      <charset val="1"/>
    </font>
    <font>
      <sz val="10"/>
      <color rgb="FF003366"/>
      <name val="Arial CE"/>
      <family val="0"/>
      <charset val="1"/>
    </font>
    <font>
      <sz val="8"/>
      <color rgb="FF960000"/>
      <name val="Arial CE"/>
      <family val="0"/>
      <charset val="1"/>
    </font>
    <font>
      <b val="true"/>
      <sz val="8"/>
      <name val="Arial CE"/>
      <family val="0"/>
      <charset val="1"/>
    </font>
    <font>
      <sz val="8"/>
      <color rgb="FF003366"/>
      <name val="Arial CE"/>
      <family val="0"/>
      <charset val="1"/>
    </font>
    <font>
      <sz val="7"/>
      <color rgb="FF969696"/>
      <name val="Arial CE"/>
      <family val="0"/>
      <charset val="1"/>
    </font>
    <font>
      <sz val="7"/>
      <name val="Arial CE"/>
      <family val="0"/>
      <charset val="1"/>
    </font>
    <font>
      <sz val="8"/>
      <color rgb="FF800080"/>
      <name val="Arial CE"/>
      <family val="0"/>
      <charset val="1"/>
    </font>
    <font>
      <sz val="8"/>
      <color rgb="FF505050"/>
      <name val="Arial CE"/>
      <family val="0"/>
      <charset val="1"/>
    </font>
    <font>
      <sz val="8"/>
      <color rgb="FFFF0000"/>
      <name val="Arial CE"/>
      <family val="0"/>
      <charset val="1"/>
    </font>
  </fonts>
  <fills count="5">
    <fill>
      <patternFill patternType="none"/>
    </fill>
    <fill>
      <patternFill patternType="gray125"/>
    </fill>
    <fill>
      <patternFill patternType="solid">
        <fgColor rgb="FFD2D2D2"/>
        <bgColor rgb="FFC0C0C0"/>
      </patternFill>
    </fill>
    <fill>
      <patternFill patternType="solid">
        <fgColor rgb="FFC0C0C0"/>
        <bgColor rgb="FFBEBEBE"/>
      </patternFill>
    </fill>
    <fill>
      <patternFill patternType="solid">
        <fgColor rgb="FFBEBEBE"/>
        <bgColor rgb="FFC0C0C0"/>
      </patternFill>
    </fill>
  </fills>
  <borders count="23">
    <border diagonalUp="false" diagonalDown="false">
      <left/>
      <right/>
      <top/>
      <bottom/>
      <diagonal/>
    </border>
    <border diagonalUp="false" diagonalDown="false">
      <left/>
      <right/>
      <top style="hair">
        <color rgb="FF969696"/>
      </top>
      <bottom style="hair">
        <color rgb="FF969696"/>
      </bottom>
      <diagonal/>
    </border>
    <border diagonalUp="false" diagonalDown="false">
      <left/>
      <right/>
      <top/>
      <bottom style="hair">
        <color rgb="FF969696"/>
      </bottom>
      <diagonal/>
    </border>
    <border diagonalUp="false" diagonalDown="false">
      <left style="hair">
        <color rgb="FF969696"/>
      </left>
      <right style="hair">
        <color rgb="FF969696"/>
      </right>
      <top style="hair">
        <color rgb="FF969696"/>
      </top>
      <bottom style="hair">
        <color rgb="FF969696"/>
      </bottom>
      <diagonal/>
    </border>
    <border diagonalUp="false" diagonalDown="false">
      <left style="thin"/>
      <right/>
      <top style="thin"/>
      <bottom/>
      <diagonal/>
    </border>
    <border diagonalUp="false" diagonalDown="false">
      <left/>
      <right/>
      <top style="thin"/>
      <bottom/>
      <diagonal/>
    </border>
    <border diagonalUp="false" diagonalDown="false">
      <left style="thin"/>
      <right/>
      <top/>
      <bottom/>
      <diagonal/>
    </border>
    <border diagonalUp="false" diagonalDown="false">
      <left/>
      <right/>
      <top style="hair"/>
      <bottom/>
      <diagonal/>
    </border>
    <border diagonalUp="false" diagonalDown="false">
      <left/>
      <right/>
      <top/>
      <bottom style="hair"/>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top/>
      <bottom style="thin"/>
      <diagonal/>
    </border>
    <border diagonalUp="false" diagonalDown="false">
      <left/>
      <right/>
      <top/>
      <bottom style="thin"/>
      <diagonal/>
    </border>
    <border diagonalUp="false" diagonalDown="false">
      <left style="hair">
        <color rgb="FF969696"/>
      </left>
      <right/>
      <top style="hair">
        <color rgb="FF969696"/>
      </top>
      <bottom/>
      <diagonal/>
    </border>
    <border diagonalUp="false" diagonalDown="false">
      <left/>
      <right/>
      <top style="hair">
        <color rgb="FF969696"/>
      </top>
      <bottom/>
      <diagonal/>
    </border>
    <border diagonalUp="false" diagonalDown="false">
      <left/>
      <right style="hair">
        <color rgb="FF969696"/>
      </right>
      <top style="hair">
        <color rgb="FF969696"/>
      </top>
      <bottom/>
      <diagonal/>
    </border>
    <border diagonalUp="false" diagonalDown="false">
      <left/>
      <right style="hair">
        <color rgb="FF969696"/>
      </right>
      <top/>
      <bottom/>
      <diagonal/>
    </border>
    <border diagonalUp="false" diagonalDown="false">
      <left style="hair">
        <color rgb="FF969696"/>
      </left>
      <right/>
      <top style="hair">
        <color rgb="FF969696"/>
      </top>
      <bottom style="hair">
        <color rgb="FF969696"/>
      </bottom>
      <diagonal/>
    </border>
    <border diagonalUp="false" diagonalDown="false">
      <left/>
      <right style="hair">
        <color rgb="FF969696"/>
      </right>
      <top style="hair">
        <color rgb="FF969696"/>
      </top>
      <bottom style="hair">
        <color rgb="FF969696"/>
      </bottom>
      <diagonal/>
    </border>
    <border diagonalUp="false" diagonalDown="false">
      <left style="hair">
        <color rgb="FF969696"/>
      </left>
      <right/>
      <top/>
      <bottom/>
      <diagonal/>
    </border>
    <border diagonalUp="false" diagonalDown="false">
      <left style="hair">
        <color rgb="FF969696"/>
      </left>
      <right/>
      <top/>
      <bottom style="hair">
        <color rgb="FF969696"/>
      </bottom>
      <diagonal/>
    </border>
    <border diagonalUp="false" diagonalDown="false">
      <left/>
      <right style="hair">
        <color rgb="FF969696"/>
      </right>
      <top/>
      <bottom style="hair">
        <color rgb="FF969696"/>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8"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cellStyleXfs>
  <cellXfs count="21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0" borderId="0" xfId="21" applyFont="true" applyBorder="true" applyAlignment="true" applyProtection="true">
      <alignment horizontal="left" vertical="bottom"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9" fillId="0" borderId="2" xfId="0" applyFont="true" applyBorder="true" applyAlignment="true" applyProtection="true">
      <alignment horizontal="left" vertical="center" textRotation="0" wrapText="false" indent="0" shrinkToFit="false"/>
      <protection locked="true" hidden="false"/>
    </xf>
    <xf numFmtId="165" fontId="5" fillId="0" borderId="3" xfId="0" applyFont="true" applyBorder="true" applyAlignment="true" applyProtection="true">
      <alignment horizontal="left" vertical="center" textRotation="0" wrapText="true" indent="0" shrinkToFit="false"/>
      <protection locked="true" hidden="false"/>
    </xf>
    <xf numFmtId="164" fontId="5" fillId="0" borderId="3" xfId="0" applyFont="true" applyBorder="true" applyAlignment="true" applyProtection="true">
      <alignment horizontal="left" vertical="center" textRotation="0" wrapText="true" indent="0" shrinkToFit="false"/>
      <protection locked="true" hidden="false"/>
    </xf>
    <xf numFmtId="164" fontId="11" fillId="0" borderId="3" xfId="0" applyFont="true" applyBorder="true" applyAlignment="true" applyProtection="true">
      <alignment horizontal="left" vertical="center" textRotation="0" wrapText="true" indent="0" shrinkToFit="false"/>
      <protection locked="true" hidden="false"/>
    </xf>
    <xf numFmtId="164" fontId="9" fillId="0" borderId="2" xfId="0" applyFont="true" applyBorder="true" applyAlignment="true" applyProtection="true">
      <alignment horizontal="left" vertical="center" textRotation="0" wrapText="tru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4" fontId="13" fillId="3" borderId="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14" fillId="0" borderId="0" xfId="0" applyFont="true" applyBorder="false" applyAlignment="true" applyProtection="false">
      <alignment horizontal="left" vertical="center" textRotation="0" wrapText="false" indent="0" shrinkToFit="false"/>
      <protection locked="true" hidden="false"/>
    </xf>
    <xf numFmtId="164" fontId="13" fillId="0" borderId="0" xfId="0" applyFont="true" applyBorder="false" applyAlignment="true" applyProtection="false">
      <alignment horizontal="left" vertical="center" textRotation="0" wrapText="false" indent="0" shrinkToFit="false"/>
      <protection locked="true" hidden="false"/>
    </xf>
    <xf numFmtId="164" fontId="15" fillId="0" borderId="0" xfId="0" applyFont="true" applyBorder="false" applyAlignment="true" applyProtection="false">
      <alignment horizontal="left" vertical="top" textRotation="0" wrapText="fals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left" vertical="top" textRotation="0" wrapText="false" indent="0" shrinkToFit="false"/>
      <protection locked="true" hidden="false"/>
    </xf>
    <xf numFmtId="164" fontId="17" fillId="0" borderId="0" xfId="0" applyFont="true" applyBorder="true" applyAlignment="true" applyProtection="false">
      <alignment horizontal="left" vertical="top" textRotation="0" wrapText="true" indent="0" shrinkToFit="false"/>
      <protection locked="true" hidden="false"/>
    </xf>
    <xf numFmtId="164" fontId="15" fillId="0" borderId="0" xfId="0" applyFont="true" applyBorder="false" applyAlignment="true" applyProtection="false">
      <alignment horizontal="left" vertical="center" textRotation="0" wrapText="false" indent="0" shrinkToFit="false"/>
      <protection locked="true" hidden="false"/>
    </xf>
    <xf numFmtId="164" fontId="16" fillId="0" borderId="0" xfId="0" applyFont="true" applyBorder="false" applyAlignment="true" applyProtection="false">
      <alignment horizontal="left" vertical="center" textRotation="0" wrapText="false" indent="0" shrinkToFit="false"/>
      <protection locked="true" hidden="false"/>
    </xf>
    <xf numFmtId="166" fontId="16" fillId="0" borderId="0" xfId="0" applyFont="true" applyBorder="false" applyAlignment="true" applyProtection="false">
      <alignment horizontal="left" vertical="center" textRotation="0" wrapText="false" indent="0" shrinkToFit="false"/>
      <protection locked="true" hidden="false"/>
    </xf>
    <xf numFmtId="164" fontId="16" fillId="0" borderId="0" xfId="0" applyFont="true" applyBorder="true" applyAlignment="true" applyProtection="false">
      <alignment horizontal="left" vertical="center" textRotation="0" wrapText="tru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0" borderId="6" xfId="0" applyFont="true" applyBorder="true" applyAlignment="true" applyProtection="false">
      <alignment horizontal="general" vertical="center" textRotation="0" wrapText="false" indent="0" shrinkToFit="false"/>
      <protection locked="true" hidden="false"/>
    </xf>
    <xf numFmtId="164" fontId="18" fillId="0" borderId="8" xfId="0" applyFont="true" applyBorder="true" applyAlignment="true" applyProtection="false">
      <alignment horizontal="left" vertical="center" textRotation="0" wrapText="false" indent="0" shrinkToFit="false"/>
      <protection locked="true" hidden="false"/>
    </xf>
    <xf numFmtId="164" fontId="0" fillId="0" borderId="8" xfId="0" applyFont="true" applyBorder="true" applyAlignment="true" applyProtection="false">
      <alignment horizontal="general" vertical="center" textRotation="0" wrapText="false" indent="0" shrinkToFit="false"/>
      <protection locked="true" hidden="false"/>
    </xf>
    <xf numFmtId="167" fontId="18" fillId="0" borderId="8"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5" fillId="0" borderId="0" xfId="0" applyFont="true" applyBorder="true" applyAlignment="true" applyProtection="false">
      <alignment horizontal="right" vertical="center" textRotation="0" wrapText="false" indent="0" shrinkToFit="false"/>
      <protection locked="true" hidden="false"/>
    </xf>
    <xf numFmtId="164" fontId="15" fillId="0" borderId="0" xfId="0" applyFont="true" applyBorder="false" applyAlignment="true" applyProtection="false">
      <alignment horizontal="general" vertical="center" textRotation="0" wrapText="false" indent="0" shrinkToFit="false"/>
      <protection locked="true" hidden="false"/>
    </xf>
    <xf numFmtId="164" fontId="15" fillId="0" borderId="6" xfId="0" applyFont="true" applyBorder="true" applyAlignment="true" applyProtection="false">
      <alignment horizontal="general" vertical="center" textRotation="0" wrapText="false" indent="0" shrinkToFit="false"/>
      <protection locked="true" hidden="false"/>
    </xf>
    <xf numFmtId="168" fontId="15" fillId="0" borderId="0" xfId="0" applyFont="true" applyBorder="true" applyAlignment="true" applyProtection="false">
      <alignment horizontal="left" vertical="center" textRotation="0" wrapText="false" indent="0" shrinkToFit="false"/>
      <protection locked="true" hidden="false"/>
    </xf>
    <xf numFmtId="167" fontId="19" fillId="0" borderId="0" xfId="0" applyFont="true" applyBorder="true" applyAlignment="true" applyProtection="false">
      <alignment horizontal="general" vertical="center" textRotation="0" wrapText="false" indent="0" shrinkToFit="false"/>
      <protection locked="true" hidden="false"/>
    </xf>
    <xf numFmtId="164" fontId="0" fillId="4" borderId="0" xfId="0" applyFont="true" applyBorder="false" applyAlignment="true" applyProtection="false">
      <alignment horizontal="general" vertical="center" textRotation="0" wrapText="false" indent="0" shrinkToFit="false"/>
      <protection locked="true" hidden="false"/>
    </xf>
    <xf numFmtId="164" fontId="20" fillId="4" borderId="9" xfId="0" applyFont="true" applyBorder="true" applyAlignment="true" applyProtection="false">
      <alignment horizontal="left" vertical="center" textRotation="0" wrapText="false" indent="0" shrinkToFit="false"/>
      <protection locked="true" hidden="false"/>
    </xf>
    <xf numFmtId="164" fontId="0" fillId="4" borderId="10" xfId="0" applyFont="true" applyBorder="true" applyAlignment="true" applyProtection="false">
      <alignment horizontal="general" vertical="center" textRotation="0" wrapText="false" indent="0" shrinkToFit="false"/>
      <protection locked="true" hidden="false"/>
    </xf>
    <xf numFmtId="164" fontId="20" fillId="4" borderId="10" xfId="0" applyFont="true" applyBorder="true" applyAlignment="true" applyProtection="false">
      <alignment horizontal="center" vertical="center" textRotation="0" wrapText="false" indent="0" shrinkToFit="false"/>
      <protection locked="true" hidden="false"/>
    </xf>
    <xf numFmtId="164" fontId="20" fillId="4" borderId="10" xfId="0" applyFont="true" applyBorder="true" applyAlignment="true" applyProtection="false">
      <alignment horizontal="left" vertical="center" textRotation="0" wrapText="false" indent="0" shrinkToFit="false"/>
      <protection locked="true" hidden="false"/>
    </xf>
    <xf numFmtId="167" fontId="20" fillId="4" borderId="11" xfId="0" applyFont="true" applyBorder="true" applyAlignment="true" applyProtection="false">
      <alignment horizontal="general" vertical="center" textRotation="0" wrapText="false" indent="0" shrinkToFit="false"/>
      <protection locked="true" hidden="false"/>
    </xf>
    <xf numFmtId="164" fontId="0" fillId="0" borderId="6" xfId="0" applyFont="false" applyBorder="true" applyAlignment="true" applyProtection="false">
      <alignment horizontal="general" vertical="center" textRotation="0" wrapText="false" indent="0" shrinkToFit="false"/>
      <protection locked="true" hidden="false"/>
    </xf>
    <xf numFmtId="164" fontId="21" fillId="0" borderId="7" xfId="0" applyFont="true" applyBorder="true" applyAlignment="true" applyProtection="false">
      <alignment horizontal="left" vertical="center" textRotation="0" wrapText="false" indent="0" shrinkToFit="false"/>
      <protection locked="true" hidden="false"/>
    </xf>
    <xf numFmtId="164" fontId="0" fillId="0" borderId="7" xfId="0" applyFont="false" applyBorder="true" applyAlignment="true" applyProtection="false">
      <alignment horizontal="general" vertical="center" textRotation="0" wrapText="false" indent="0" shrinkToFit="false"/>
      <protection locked="true" hidden="false"/>
    </xf>
    <xf numFmtId="164" fontId="15" fillId="0" borderId="8" xfId="0" applyFont="true" applyBorder="true" applyAlignment="true" applyProtection="false">
      <alignment horizontal="left" vertical="center" textRotation="0" wrapText="false" indent="0" shrinkToFit="false"/>
      <protection locked="true" hidden="false"/>
    </xf>
    <xf numFmtId="164" fontId="0" fillId="0" borderId="7" xfId="0" applyFont="true" applyBorder="true" applyAlignment="true" applyProtection="false">
      <alignment horizontal="general" vertical="center" textRotation="0" wrapText="false" indent="0" shrinkToFit="false"/>
      <protection locked="true" hidden="false"/>
    </xf>
    <xf numFmtId="164" fontId="0" fillId="0" borderId="12" xfId="0" applyFont="true" applyBorder="true" applyAlignment="true" applyProtection="false">
      <alignment horizontal="general" vertical="center"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4" fontId="0" fillId="0" borderId="4" xfId="0" applyFont="true" applyBorder="true" applyAlignment="true" applyProtection="false">
      <alignment horizontal="general" vertical="center" textRotation="0" wrapText="false" indent="0" shrinkToFit="false"/>
      <protection locked="true" hidden="false"/>
    </xf>
    <xf numFmtId="164" fontId="0" fillId="0" borderId="5" xfId="0" applyFont="true" applyBorder="true" applyAlignment="true" applyProtection="false">
      <alignment horizontal="general" vertical="center" textRotation="0" wrapText="fals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16" fillId="0" borderId="6" xfId="0" applyFont="true" applyBorder="true" applyAlignment="true" applyProtection="false">
      <alignment horizontal="general" vertical="center" textRotation="0" wrapText="fals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4" fontId="17" fillId="0" borderId="6" xfId="0" applyFont="true" applyBorder="true" applyAlignment="true" applyProtection="false">
      <alignment horizontal="general" vertical="center" textRotation="0" wrapText="false" indent="0" shrinkToFit="false"/>
      <protection locked="true" hidden="false"/>
    </xf>
    <xf numFmtId="164" fontId="17" fillId="0" borderId="0" xfId="0" applyFont="true" applyBorder="false" applyAlignment="true" applyProtection="false">
      <alignment horizontal="left" vertical="center" textRotation="0" wrapText="false" indent="0" shrinkToFit="false"/>
      <protection locked="true" hidden="false"/>
    </xf>
    <xf numFmtId="169" fontId="17" fillId="0" borderId="0" xfId="0" applyFont="true" applyBorder="true" applyAlignment="true" applyProtection="false">
      <alignment horizontal="left" vertical="center" textRotation="0" wrapText="true" indent="0" shrinkToFit="false"/>
      <protection locked="true" hidden="false"/>
    </xf>
    <xf numFmtId="169" fontId="18" fillId="0" borderId="0" xfId="0" applyFont="true" applyBorder="false" applyAlignment="true" applyProtection="false">
      <alignment horizontal="general" vertical="center" textRotation="0" wrapText="false" indent="0" shrinkToFit="false"/>
      <protection locked="true" hidden="false"/>
    </xf>
    <xf numFmtId="170" fontId="16" fillId="0" borderId="0" xfId="0" applyFont="true" applyBorder="true" applyAlignment="true" applyProtection="false">
      <alignment horizontal="left" vertical="center" textRotation="0" wrapText="false" indent="0" shrinkToFit="false"/>
      <protection locked="true" hidden="false"/>
    </xf>
    <xf numFmtId="169" fontId="16" fillId="0" borderId="0" xfId="0" applyFont="true" applyBorder="true" applyAlignment="true" applyProtection="false">
      <alignment horizontal="general" vertical="center" textRotation="0" wrapText="true" indent="0" shrinkToFit="false"/>
      <protection locked="true" hidden="false"/>
    </xf>
    <xf numFmtId="164" fontId="22" fillId="0" borderId="14" xfId="0" applyFont="true" applyBorder="true" applyAlignment="true" applyProtection="false">
      <alignment horizontal="center" vertical="center" textRotation="0" wrapText="false" indent="0" shrinkToFit="false"/>
      <protection locked="true" hidden="false"/>
    </xf>
    <xf numFmtId="164" fontId="0" fillId="0" borderId="15" xfId="0" applyFont="false" applyBorder="true" applyAlignment="true" applyProtection="false">
      <alignment horizontal="general" vertical="center" textRotation="0" wrapText="false" indent="0" shrinkToFit="false"/>
      <protection locked="true" hidden="false"/>
    </xf>
    <xf numFmtId="164" fontId="0" fillId="0" borderId="16" xfId="0" applyFont="fals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center" textRotation="0" wrapText="false" indent="0" shrinkToFit="false"/>
      <protection locked="true" hidden="false"/>
    </xf>
    <xf numFmtId="164" fontId="0" fillId="0" borderId="17" xfId="0" applyFont="true" applyBorder="true" applyAlignment="true" applyProtection="false">
      <alignment horizontal="general" vertical="center" textRotation="0" wrapText="false" indent="0" shrinkToFit="false"/>
      <protection locked="true" hidden="false"/>
    </xf>
    <xf numFmtId="164" fontId="23" fillId="2" borderId="9" xfId="0" applyFont="true" applyBorder="true" applyAlignment="true" applyProtection="false">
      <alignment horizontal="center" vertical="center" textRotation="0" wrapText="false" indent="0" shrinkToFit="false"/>
      <protection locked="true" hidden="false"/>
    </xf>
    <xf numFmtId="164" fontId="0" fillId="2" borderId="10" xfId="0" applyFont="true" applyBorder="true" applyAlignment="true" applyProtection="false">
      <alignment horizontal="general" vertical="center" textRotation="0" wrapText="false" indent="0" shrinkToFit="false"/>
      <protection locked="true" hidden="false"/>
    </xf>
    <xf numFmtId="164" fontId="23" fillId="2" borderId="10" xfId="0" applyFont="true" applyBorder="true" applyAlignment="true" applyProtection="false">
      <alignment horizontal="center" vertical="center" textRotation="0" wrapText="false" indent="0" shrinkToFit="false"/>
      <protection locked="true" hidden="false"/>
    </xf>
    <xf numFmtId="164" fontId="23" fillId="2" borderId="10" xfId="0" applyFont="true" applyBorder="true" applyAlignment="true" applyProtection="false">
      <alignment horizontal="right" vertical="center" textRotation="0" wrapText="false" indent="0" shrinkToFit="false"/>
      <protection locked="true" hidden="false"/>
    </xf>
    <xf numFmtId="164" fontId="23" fillId="2" borderId="11" xfId="0" applyFont="true" applyBorder="true" applyAlignment="true" applyProtection="false">
      <alignment horizontal="center" vertical="center" textRotation="0" wrapText="false" indent="0" shrinkToFit="false"/>
      <protection locked="true" hidden="false"/>
    </xf>
    <xf numFmtId="164" fontId="23" fillId="2" borderId="0" xfId="0" applyFont="true" applyBorder="false" applyAlignment="true" applyProtection="false">
      <alignment horizontal="center" vertical="center" textRotation="0" wrapText="false" indent="0" shrinkToFit="false"/>
      <protection locked="true" hidden="false"/>
    </xf>
    <xf numFmtId="164" fontId="24" fillId="0" borderId="18" xfId="0" applyFont="true" applyBorder="true" applyAlignment="true" applyProtection="false">
      <alignment horizontal="center" vertical="center" textRotation="0" wrapText="true" indent="0" shrinkToFit="false"/>
      <protection locked="true" hidden="false"/>
    </xf>
    <xf numFmtId="164" fontId="24" fillId="0" borderId="1" xfId="0" applyFont="true" applyBorder="true" applyAlignment="true" applyProtection="false">
      <alignment horizontal="center" vertical="center" textRotation="0" wrapText="true" indent="0" shrinkToFit="false"/>
      <protection locked="true" hidden="false"/>
    </xf>
    <xf numFmtId="164" fontId="24" fillId="0" borderId="19" xfId="0" applyFont="true" applyBorder="true" applyAlignment="true" applyProtection="false">
      <alignment horizontal="center" vertical="center" textRotation="0" wrapText="true" indent="0" shrinkToFit="false"/>
      <protection locked="true" hidden="false"/>
    </xf>
    <xf numFmtId="164" fontId="0" fillId="0" borderId="14" xfId="0" applyFont="true" applyBorder="true" applyAlignment="true" applyProtection="false">
      <alignment horizontal="general" vertical="center" textRotation="0" wrapText="false" indent="0" shrinkToFit="false"/>
      <protection locked="true" hidden="false"/>
    </xf>
    <xf numFmtId="164" fontId="0" fillId="0" borderId="15" xfId="0" applyFont="true" applyBorder="true" applyAlignment="true" applyProtection="false">
      <alignment horizontal="general" vertical="center" textRotation="0" wrapText="false" indent="0" shrinkToFit="false"/>
      <protection locked="true" hidden="false"/>
    </xf>
    <xf numFmtId="164" fontId="0" fillId="0" borderId="16" xfId="0" applyFont="true" applyBorder="tru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general" vertical="center" textRotation="0" wrapText="false" indent="0" shrinkToFit="false"/>
      <protection locked="true" hidden="false"/>
    </xf>
    <xf numFmtId="164" fontId="20" fillId="0" borderId="6" xfId="0" applyFont="true" applyBorder="true" applyAlignment="true" applyProtection="false">
      <alignment horizontal="general" vertical="center" textRotation="0" wrapText="false" indent="0" shrinkToFit="false"/>
      <protection locked="true" hidden="false"/>
    </xf>
    <xf numFmtId="164" fontId="25" fillId="0" borderId="0" xfId="0" applyFont="true" applyBorder="false" applyAlignment="true" applyProtection="false">
      <alignment horizontal="left" vertical="center" textRotation="0" wrapText="false" indent="0" shrinkToFit="false"/>
      <protection locked="true" hidden="false"/>
    </xf>
    <xf numFmtId="164" fontId="25" fillId="0" borderId="0" xfId="0" applyFont="true" applyBorder="false" applyAlignment="true" applyProtection="false">
      <alignment horizontal="general" vertical="center" textRotation="0" wrapText="false" indent="0" shrinkToFit="false"/>
      <protection locked="true" hidden="false"/>
    </xf>
    <xf numFmtId="167" fontId="25" fillId="0" borderId="0" xfId="0" applyFont="true" applyBorder="true" applyAlignment="true" applyProtection="false">
      <alignment horizontal="right" vertical="center" textRotation="0" wrapText="false" indent="0" shrinkToFit="false"/>
      <protection locked="true" hidden="false"/>
    </xf>
    <xf numFmtId="167" fontId="25" fillId="0" borderId="0" xfId="0" applyFont="true" applyBorder="tru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center" vertical="center" textRotation="0" wrapText="false" indent="0" shrinkToFit="false"/>
      <protection locked="true" hidden="false"/>
    </xf>
    <xf numFmtId="167" fontId="22" fillId="0" borderId="20" xfId="0" applyFont="true" applyBorder="true" applyAlignment="true" applyProtection="false">
      <alignment horizontal="general" vertical="center" textRotation="0" wrapText="false" indent="0" shrinkToFit="false"/>
      <protection locked="true" hidden="false"/>
    </xf>
    <xf numFmtId="167" fontId="22" fillId="0" borderId="0" xfId="0" applyFont="true" applyBorder="true" applyAlignment="true" applyProtection="false">
      <alignment horizontal="general" vertical="center" textRotation="0" wrapText="false" indent="0" shrinkToFit="false"/>
      <protection locked="true" hidden="false"/>
    </xf>
    <xf numFmtId="171" fontId="22" fillId="0" borderId="0" xfId="0" applyFont="true" applyBorder="true" applyAlignment="true" applyProtection="false">
      <alignment horizontal="general" vertical="center" textRotation="0" wrapText="false" indent="0" shrinkToFit="false"/>
      <protection locked="true" hidden="false"/>
    </xf>
    <xf numFmtId="167" fontId="22" fillId="0" borderId="17" xfId="0" applyFont="true" applyBorder="tru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left" vertical="center" textRotation="0" wrapText="false" indent="0" shrinkToFit="false"/>
      <protection locked="true" hidden="false"/>
    </xf>
    <xf numFmtId="164" fontId="26" fillId="0" borderId="0" xfId="0" applyFont="true" applyBorder="false" applyAlignment="true" applyProtection="false">
      <alignment horizontal="left" vertical="center" textRotation="0" wrapText="false" indent="0" shrinkToFit="false"/>
      <protection locked="true" hidden="false"/>
    </xf>
    <xf numFmtId="164" fontId="27" fillId="0" borderId="0" xfId="20" applyFont="true" applyBorder="true" applyAlignment="true" applyProtection="true">
      <alignment horizontal="center" vertical="center" textRotation="0" wrapText="false" indent="0" shrinkToFit="false"/>
      <protection locked="true" hidden="false"/>
    </xf>
    <xf numFmtId="164" fontId="29" fillId="0" borderId="6" xfId="0" applyFont="true" applyBorder="true" applyAlignment="true" applyProtection="false">
      <alignment horizontal="general" vertical="center" textRotation="0" wrapText="false" indent="0" shrinkToFit="false"/>
      <protection locked="true" hidden="false"/>
    </xf>
    <xf numFmtId="164" fontId="30" fillId="0" borderId="0" xfId="0" applyFont="true" applyBorder="false" applyAlignment="true" applyProtection="false">
      <alignment horizontal="general" vertical="center" textRotation="0" wrapText="false" indent="0" shrinkToFit="false"/>
      <protection locked="true" hidden="false"/>
    </xf>
    <xf numFmtId="164" fontId="30" fillId="0" borderId="0" xfId="0" applyFont="true" applyBorder="true" applyAlignment="true" applyProtection="false">
      <alignment horizontal="left" vertical="center" textRotation="0" wrapText="true" indent="0" shrinkToFit="false"/>
      <protection locked="true" hidden="false"/>
    </xf>
    <xf numFmtId="164" fontId="31" fillId="0" borderId="0" xfId="0" applyFont="true" applyBorder="false" applyAlignment="true" applyProtection="false">
      <alignment horizontal="general" vertical="center" textRotation="0" wrapText="false" indent="0" shrinkToFit="false"/>
      <protection locked="true" hidden="false"/>
    </xf>
    <xf numFmtId="167" fontId="31" fillId="0" borderId="0" xfId="0" applyFont="true" applyBorder="true" applyAlignment="true" applyProtection="false">
      <alignment horizontal="general" vertical="center" textRotation="0" wrapText="false" indent="0" shrinkToFit="false"/>
      <protection locked="true" hidden="false"/>
    </xf>
    <xf numFmtId="164" fontId="17" fillId="0" borderId="0" xfId="0" applyFont="true" applyBorder="false" applyAlignment="true" applyProtection="false">
      <alignment horizontal="center" vertical="center" textRotation="0" wrapText="false" indent="0" shrinkToFit="false"/>
      <protection locked="true" hidden="false"/>
    </xf>
    <xf numFmtId="167" fontId="32" fillId="0" borderId="21" xfId="0" applyFont="true" applyBorder="true" applyAlignment="true" applyProtection="false">
      <alignment horizontal="general" vertical="center" textRotation="0" wrapText="false" indent="0" shrinkToFit="false"/>
      <protection locked="true" hidden="false"/>
    </xf>
    <xf numFmtId="167" fontId="32" fillId="0" borderId="2" xfId="0" applyFont="true" applyBorder="true" applyAlignment="true" applyProtection="false">
      <alignment horizontal="general" vertical="center" textRotation="0" wrapText="false" indent="0" shrinkToFit="false"/>
      <protection locked="true" hidden="false"/>
    </xf>
    <xf numFmtId="171" fontId="32" fillId="0" borderId="2" xfId="0" applyFont="true" applyBorder="true" applyAlignment="true" applyProtection="false">
      <alignment horizontal="general" vertical="center" textRotation="0" wrapText="false" indent="0" shrinkToFit="false"/>
      <protection locked="true" hidden="false"/>
    </xf>
    <xf numFmtId="167" fontId="32" fillId="0" borderId="22" xfId="0" applyFont="true" applyBorder="true" applyAlignment="true" applyProtection="false">
      <alignment horizontal="general" vertical="center" textRotation="0" wrapText="false" indent="0" shrinkToFit="false"/>
      <protection locked="true" hidden="false"/>
    </xf>
    <xf numFmtId="164" fontId="29" fillId="0" borderId="0" xfId="0" applyFont="true" applyBorder="false" applyAlignment="true" applyProtection="false">
      <alignment horizontal="general" vertical="center" textRotation="0" wrapText="false" indent="0" shrinkToFit="false"/>
      <protection locked="true" hidden="false"/>
    </xf>
    <xf numFmtId="164" fontId="29" fillId="0" borderId="0" xfId="0" applyFont="true" applyBorder="false" applyAlignment="true" applyProtection="false">
      <alignment horizontal="left" vertical="center"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33" fillId="0" borderId="0" xfId="0" applyFont="true" applyBorder="false" applyAlignment="true" applyProtection="false">
      <alignment horizontal="left" vertical="center" textRotation="0" wrapText="false" indent="0" shrinkToFit="false"/>
      <protection locked="true" hidden="false"/>
    </xf>
    <xf numFmtId="169" fontId="15" fillId="0" borderId="0" xfId="0" applyFont="true" applyBorder="true" applyAlignment="true" applyProtection="false">
      <alignment horizontal="left" vertical="center" textRotation="0" wrapText="true" indent="0" shrinkToFit="false"/>
      <protection locked="true" hidden="false"/>
    </xf>
    <xf numFmtId="164" fontId="17" fillId="0" borderId="0" xfId="0" applyFont="true" applyBorder="true" applyAlignment="true" applyProtection="false">
      <alignment horizontal="left" vertical="center" textRotation="0" wrapText="true" indent="0" shrinkToFit="false"/>
      <protection locked="true" hidden="false"/>
    </xf>
    <xf numFmtId="170" fontId="16" fillId="0" borderId="0" xfId="0" applyFont="true" applyBorder="false" applyAlignment="true" applyProtection="false">
      <alignment horizontal="left" vertical="center" textRotation="0" wrapText="false" indent="0" shrinkToFit="false"/>
      <protection locked="true" hidden="false"/>
    </xf>
    <xf numFmtId="169" fontId="16" fillId="0" borderId="0" xfId="0" applyFont="true" applyBorder="true" applyAlignment="true" applyProtection="false">
      <alignment horizontal="left"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6" xfId="0" applyFont="true" applyBorder="true" applyAlignment="true" applyProtection="false">
      <alignment horizontal="general" vertical="center" textRotation="0" wrapText="true" indent="0" shrinkToFit="false"/>
      <protection locked="true" hidden="false"/>
    </xf>
    <xf numFmtId="164" fontId="0" fillId="0" borderId="6" xfId="0" applyFont="false" applyBorder="true" applyAlignment="true" applyProtection="false">
      <alignment horizontal="general"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4" fontId="18" fillId="0" borderId="0" xfId="0" applyFont="true" applyBorder="false" applyAlignment="true" applyProtection="false">
      <alignment horizontal="left" vertical="center" textRotation="0" wrapText="false" indent="0" shrinkToFit="false"/>
      <protection locked="true" hidden="false"/>
    </xf>
    <xf numFmtId="167" fontId="25" fillId="0" borderId="0" xfId="0" applyFont="true" applyBorder="false" applyAlignment="true" applyProtection="false">
      <alignment horizontal="general" vertical="center" textRotation="0" wrapText="false" indent="0" shrinkToFit="false"/>
      <protection locked="true" hidden="false"/>
    </xf>
    <xf numFmtId="164" fontId="15" fillId="0" borderId="0" xfId="0" applyFont="true" applyBorder="false" applyAlignment="true" applyProtection="false">
      <alignment horizontal="right" vertical="center" textRotation="0" wrapText="false" indent="0" shrinkToFit="false"/>
      <protection locked="true" hidden="false"/>
    </xf>
    <xf numFmtId="164" fontId="34" fillId="0" borderId="0" xfId="0" applyFont="true" applyBorder="false" applyAlignment="true" applyProtection="false">
      <alignment horizontal="left" vertical="center" textRotation="0" wrapText="false" indent="0" shrinkToFit="false"/>
      <protection locked="true" hidden="false"/>
    </xf>
    <xf numFmtId="167" fontId="15" fillId="0" borderId="0" xfId="0" applyFont="true" applyBorder="false" applyAlignment="true" applyProtection="false">
      <alignment horizontal="general" vertical="center" textRotation="0" wrapText="false" indent="0" shrinkToFit="false"/>
      <protection locked="true" hidden="false"/>
    </xf>
    <xf numFmtId="168" fontId="15" fillId="0" borderId="0" xfId="0" applyFont="true" applyBorder="false" applyAlignment="true" applyProtection="false">
      <alignment horizontal="right" vertical="center" textRotation="0" wrapText="false" indent="0" shrinkToFit="false"/>
      <protection locked="true" hidden="false"/>
    </xf>
    <xf numFmtId="164" fontId="0" fillId="2" borderId="0" xfId="0" applyFont="true" applyBorder="false" applyAlignment="true" applyProtection="false">
      <alignment horizontal="general" vertical="center" textRotation="0" wrapText="false" indent="0" shrinkToFit="false"/>
      <protection locked="true" hidden="false"/>
    </xf>
    <xf numFmtId="164" fontId="20" fillId="2" borderId="9" xfId="0" applyFont="true" applyBorder="true" applyAlignment="true" applyProtection="false">
      <alignment horizontal="left" vertical="center" textRotation="0" wrapText="false" indent="0" shrinkToFit="false"/>
      <protection locked="true" hidden="false"/>
    </xf>
    <xf numFmtId="164" fontId="20" fillId="2" borderId="10" xfId="0" applyFont="true" applyBorder="true" applyAlignment="true" applyProtection="false">
      <alignment horizontal="right" vertical="center" textRotation="0" wrapText="false" indent="0" shrinkToFit="false"/>
      <protection locked="true" hidden="false"/>
    </xf>
    <xf numFmtId="164" fontId="20" fillId="2" borderId="10" xfId="0" applyFont="true" applyBorder="true" applyAlignment="true" applyProtection="false">
      <alignment horizontal="center" vertical="center" textRotation="0" wrapText="false" indent="0" shrinkToFit="false"/>
      <protection locked="true" hidden="false"/>
    </xf>
    <xf numFmtId="167" fontId="20" fillId="2" borderId="10" xfId="0" applyFont="true" applyBorder="true" applyAlignment="true" applyProtection="false">
      <alignment horizontal="general" vertical="center" textRotation="0" wrapText="false" indent="0" shrinkToFit="false"/>
      <protection locked="true" hidden="false"/>
    </xf>
    <xf numFmtId="164" fontId="0" fillId="2" borderId="11" xfId="0" applyFont="true" applyBorder="true" applyAlignment="true" applyProtection="false">
      <alignment horizontal="general" vertical="center" textRotation="0" wrapText="false" indent="0" shrinkToFit="false"/>
      <protection locked="true" hidden="false"/>
    </xf>
    <xf numFmtId="164" fontId="15" fillId="0" borderId="8" xfId="0" applyFont="true" applyBorder="true" applyAlignment="true" applyProtection="false">
      <alignment horizontal="center" vertical="center" textRotation="0" wrapText="false" indent="0" shrinkToFit="false"/>
      <protection locked="true" hidden="false"/>
    </xf>
    <xf numFmtId="164" fontId="15" fillId="0" borderId="8" xfId="0" applyFont="true" applyBorder="true" applyAlignment="true" applyProtection="false">
      <alignment horizontal="right" vertical="center" textRotation="0" wrapText="false" indent="0" shrinkToFit="false"/>
      <protection locked="true" hidden="false"/>
    </xf>
    <xf numFmtId="169" fontId="16" fillId="0" borderId="0" xfId="0" applyFont="true" applyBorder="false" applyAlignment="true" applyProtection="false">
      <alignment horizontal="left" vertical="center" textRotation="0" wrapText="true" indent="0" shrinkToFit="false"/>
      <protection locked="true" hidden="false"/>
    </xf>
    <xf numFmtId="164" fontId="23" fillId="2" borderId="0" xfId="0" applyFont="true" applyBorder="false" applyAlignment="true" applyProtection="false">
      <alignment horizontal="left" vertical="center" textRotation="0" wrapText="false" indent="0" shrinkToFit="false"/>
      <protection locked="true" hidden="false"/>
    </xf>
    <xf numFmtId="164" fontId="23" fillId="2" borderId="0" xfId="0" applyFont="true" applyBorder="false" applyAlignment="true" applyProtection="false">
      <alignment horizontal="right" vertical="center" textRotation="0" wrapText="false" indent="0" shrinkToFit="false"/>
      <protection locked="true" hidden="false"/>
    </xf>
    <xf numFmtId="164" fontId="35" fillId="0" borderId="0" xfId="0" applyFont="true" applyBorder="false" applyAlignment="true" applyProtection="false">
      <alignment horizontal="left" vertical="center" textRotation="0" wrapText="false" indent="0" shrinkToFit="false"/>
      <protection locked="true" hidden="false"/>
    </xf>
    <xf numFmtId="164" fontId="36" fillId="0" borderId="0" xfId="0" applyFont="true" applyBorder="false" applyAlignment="true" applyProtection="false">
      <alignment horizontal="general" vertical="center" textRotation="0" wrapText="false" indent="0" shrinkToFit="false"/>
      <protection locked="true" hidden="false"/>
    </xf>
    <xf numFmtId="164" fontId="36" fillId="0" borderId="6" xfId="0" applyFont="true" applyBorder="true" applyAlignment="true" applyProtection="false">
      <alignment horizontal="general" vertical="center" textRotation="0" wrapText="false" indent="0" shrinkToFit="false"/>
      <protection locked="true" hidden="false"/>
    </xf>
    <xf numFmtId="164" fontId="36" fillId="0" borderId="2" xfId="0" applyFont="true" applyBorder="true" applyAlignment="true" applyProtection="false">
      <alignment horizontal="left" vertical="center" textRotation="0" wrapText="false" indent="0" shrinkToFit="false"/>
      <protection locked="true" hidden="false"/>
    </xf>
    <xf numFmtId="164" fontId="36" fillId="0" borderId="2" xfId="0" applyFont="true" applyBorder="true" applyAlignment="true" applyProtection="false">
      <alignment horizontal="general" vertical="center" textRotation="0" wrapText="false" indent="0" shrinkToFit="false"/>
      <protection locked="true" hidden="false"/>
    </xf>
    <xf numFmtId="167" fontId="36" fillId="0" borderId="2"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37" fillId="0" borderId="6" xfId="0" applyFont="true" applyBorder="true" applyAlignment="true" applyProtection="false">
      <alignment horizontal="general" vertical="center" textRotation="0" wrapText="false" indent="0" shrinkToFit="false"/>
      <protection locked="true" hidden="false"/>
    </xf>
    <xf numFmtId="164" fontId="37" fillId="0" borderId="2" xfId="0" applyFont="true" applyBorder="true" applyAlignment="true" applyProtection="false">
      <alignment horizontal="left" vertical="center" textRotation="0" wrapText="false" indent="0" shrinkToFit="false"/>
      <protection locked="true" hidden="false"/>
    </xf>
    <xf numFmtId="164" fontId="37" fillId="0" borderId="2" xfId="0" applyFont="true" applyBorder="true" applyAlignment="true" applyProtection="false">
      <alignment horizontal="general" vertical="center" textRotation="0" wrapText="false" indent="0" shrinkToFit="false"/>
      <protection locked="true" hidden="false"/>
    </xf>
    <xf numFmtId="167" fontId="37" fillId="0" borderId="2"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6" xfId="0" applyFont="true" applyBorder="true" applyAlignment="true" applyProtection="false">
      <alignment horizontal="center" vertical="center" textRotation="0" wrapText="true" indent="0" shrinkToFit="false"/>
      <protection locked="true" hidden="false"/>
    </xf>
    <xf numFmtId="164" fontId="23" fillId="2" borderId="18" xfId="0" applyFont="true" applyBorder="true" applyAlignment="true" applyProtection="false">
      <alignment horizontal="center" vertical="center" textRotation="0" wrapText="true" indent="0" shrinkToFit="false"/>
      <protection locked="true" hidden="false"/>
    </xf>
    <xf numFmtId="164" fontId="23" fillId="2" borderId="1" xfId="0" applyFont="true" applyBorder="true" applyAlignment="true" applyProtection="false">
      <alignment horizontal="center" vertical="center" textRotation="0" wrapText="true" indent="0" shrinkToFit="false"/>
      <protection locked="true" hidden="false"/>
    </xf>
    <xf numFmtId="164" fontId="23" fillId="2" borderId="19" xfId="0" applyFont="true" applyBorder="true" applyAlignment="true" applyProtection="false">
      <alignment horizontal="center" vertical="center" textRotation="0" wrapText="true" indent="0" shrinkToFit="false"/>
      <protection locked="true" hidden="false"/>
    </xf>
    <xf numFmtId="164" fontId="0" fillId="0" borderId="6" xfId="0" applyFont="fals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7" fontId="25" fillId="0" borderId="0" xfId="0" applyFont="true" applyBorder="false" applyAlignment="true" applyProtection="false">
      <alignment horizontal="general" vertical="bottom" textRotation="0" wrapText="false" indent="0" shrinkToFit="false"/>
      <protection locked="true" hidden="false"/>
    </xf>
    <xf numFmtId="171" fontId="38" fillId="0" borderId="15" xfId="0" applyFont="true" applyBorder="true" applyAlignment="true" applyProtection="false">
      <alignment horizontal="general" vertical="bottom" textRotation="0" wrapText="false" indent="0" shrinkToFit="false"/>
      <protection locked="true" hidden="false"/>
    </xf>
    <xf numFmtId="171" fontId="38" fillId="0" borderId="16" xfId="0" applyFont="true" applyBorder="true" applyAlignment="true" applyProtection="false">
      <alignment horizontal="general" vertical="bottom" textRotation="0" wrapText="false" indent="0" shrinkToFit="false"/>
      <protection locked="true" hidden="false"/>
    </xf>
    <xf numFmtId="167" fontId="39" fillId="0" borderId="0" xfId="0" applyFont="true" applyBorder="false" applyAlignment="true" applyProtection="false">
      <alignment horizontal="general" vertical="center" textRotation="0" wrapText="false" indent="0" shrinkToFit="false"/>
      <protection locked="true" hidden="false"/>
    </xf>
    <xf numFmtId="164" fontId="40" fillId="0" borderId="0" xfId="0" applyFont="true" applyBorder="false" applyAlignment="true" applyProtection="false">
      <alignment horizontal="general" vertical="bottom" textRotation="0" wrapText="false" indent="0" shrinkToFit="false"/>
      <protection locked="true" hidden="false"/>
    </xf>
    <xf numFmtId="164" fontId="40" fillId="0" borderId="6" xfId="0" applyFont="true" applyBorder="true" applyAlignment="true" applyProtection="false">
      <alignment horizontal="general" vertical="bottom" textRotation="0" wrapText="false" indent="0" shrinkToFit="false"/>
      <protection locked="true" hidden="false"/>
    </xf>
    <xf numFmtId="164" fontId="40" fillId="0" borderId="0" xfId="0" applyFont="true" applyBorder="false" applyAlignment="true" applyProtection="false">
      <alignment horizontal="left" vertical="bottom" textRotation="0" wrapText="false" indent="0" shrinkToFit="false"/>
      <protection locked="true" hidden="false"/>
    </xf>
    <xf numFmtId="164" fontId="36" fillId="0" borderId="0" xfId="0" applyFont="true" applyBorder="false" applyAlignment="true" applyProtection="false">
      <alignment horizontal="left" vertical="bottom" textRotation="0" wrapText="false" indent="0" shrinkToFit="false"/>
      <protection locked="true" hidden="false"/>
    </xf>
    <xf numFmtId="167" fontId="36" fillId="0" borderId="0" xfId="0" applyFont="true" applyBorder="false" applyAlignment="true" applyProtection="false">
      <alignment horizontal="general" vertical="bottom" textRotation="0" wrapText="false" indent="0" shrinkToFit="false"/>
      <protection locked="true" hidden="false"/>
    </xf>
    <xf numFmtId="164" fontId="40" fillId="0" borderId="20" xfId="0" applyFont="true" applyBorder="true" applyAlignment="true" applyProtection="false">
      <alignment horizontal="general" vertical="bottom" textRotation="0" wrapText="false" indent="0" shrinkToFit="false"/>
      <protection locked="true" hidden="false"/>
    </xf>
    <xf numFmtId="164" fontId="40" fillId="0" borderId="0" xfId="0" applyFont="true" applyBorder="true" applyAlignment="true" applyProtection="false">
      <alignment horizontal="general" vertical="bottom" textRotation="0" wrapText="false" indent="0" shrinkToFit="false"/>
      <protection locked="true" hidden="false"/>
    </xf>
    <xf numFmtId="171" fontId="40" fillId="0" borderId="0" xfId="0" applyFont="true" applyBorder="true" applyAlignment="true" applyProtection="false">
      <alignment horizontal="general" vertical="bottom" textRotation="0" wrapText="false" indent="0" shrinkToFit="false"/>
      <protection locked="true" hidden="false"/>
    </xf>
    <xf numFmtId="171" fontId="40" fillId="0" borderId="17" xfId="0" applyFont="true" applyBorder="true" applyAlignment="true" applyProtection="false">
      <alignment horizontal="general" vertical="bottom" textRotation="0" wrapText="false" indent="0" shrinkToFit="false"/>
      <protection locked="true" hidden="false"/>
    </xf>
    <xf numFmtId="164" fontId="40" fillId="0" borderId="0" xfId="0" applyFont="true" applyBorder="false" applyAlignment="true" applyProtection="false">
      <alignment horizontal="center" vertical="bottom" textRotation="0" wrapText="false" indent="0" shrinkToFit="false"/>
      <protection locked="true" hidden="false"/>
    </xf>
    <xf numFmtId="167" fontId="40" fillId="0" borderId="0" xfId="0" applyFont="true" applyBorder="false" applyAlignment="true" applyProtection="false">
      <alignment horizontal="general" vertical="center" textRotation="0" wrapText="false" indent="0" shrinkToFit="false"/>
      <protection locked="true" hidden="false"/>
    </xf>
    <xf numFmtId="164" fontId="0" fillId="0" borderId="6" xfId="0" applyFont="true" applyBorder="true" applyAlignment="true" applyProtection="true">
      <alignment horizontal="general" vertical="center" textRotation="0" wrapText="false" indent="0" shrinkToFit="false"/>
      <protection locked="false" hidden="false"/>
    </xf>
    <xf numFmtId="164" fontId="23" fillId="0" borderId="3" xfId="0" applyFont="true" applyBorder="true" applyAlignment="true" applyProtection="true">
      <alignment horizontal="center" vertical="center" textRotation="0" wrapText="false" indent="0" shrinkToFit="false"/>
      <protection locked="false" hidden="false"/>
    </xf>
    <xf numFmtId="165" fontId="23" fillId="0" borderId="3" xfId="0" applyFont="true" applyBorder="true" applyAlignment="true" applyProtection="true">
      <alignment horizontal="left" vertical="center" textRotation="0" wrapText="true" indent="0" shrinkToFit="false"/>
      <protection locked="false" hidden="false"/>
    </xf>
    <xf numFmtId="164" fontId="23" fillId="0" borderId="3" xfId="0" applyFont="true" applyBorder="true" applyAlignment="true" applyProtection="true">
      <alignment horizontal="left" vertical="center" textRotation="0" wrapText="true" indent="0" shrinkToFit="false"/>
      <protection locked="false" hidden="false"/>
    </xf>
    <xf numFmtId="164" fontId="23" fillId="0" borderId="3" xfId="0" applyFont="true" applyBorder="true" applyAlignment="true" applyProtection="true">
      <alignment horizontal="center" vertical="center" textRotation="0" wrapText="true" indent="0" shrinkToFit="false"/>
      <protection locked="false" hidden="false"/>
    </xf>
    <xf numFmtId="172" fontId="23" fillId="0" borderId="3" xfId="0" applyFont="true" applyBorder="true" applyAlignment="true" applyProtection="true">
      <alignment horizontal="general" vertical="center" textRotation="0" wrapText="false" indent="0" shrinkToFit="false"/>
      <protection locked="false" hidden="false"/>
    </xf>
    <xf numFmtId="167" fontId="23" fillId="0" borderId="3" xfId="0" applyFont="true" applyBorder="true" applyAlignment="true" applyProtection="true">
      <alignment horizontal="general" vertical="center" textRotation="0" wrapText="false" indent="0" shrinkToFit="false"/>
      <protection locked="false" hidden="false"/>
    </xf>
    <xf numFmtId="164" fontId="24" fillId="0" borderId="20" xfId="0" applyFont="true" applyBorder="true" applyAlignment="true" applyProtection="false">
      <alignment horizontal="left" vertical="center" textRotation="0" wrapText="false" indent="0" shrinkToFit="false"/>
      <protection locked="true" hidden="false"/>
    </xf>
    <xf numFmtId="164" fontId="24" fillId="0" borderId="0" xfId="0" applyFont="true" applyBorder="true" applyAlignment="true" applyProtection="false">
      <alignment horizontal="center" vertical="center" textRotation="0" wrapText="false" indent="0" shrinkToFit="false"/>
      <protection locked="true" hidden="false"/>
    </xf>
    <xf numFmtId="171" fontId="24" fillId="0" borderId="0" xfId="0" applyFont="true" applyBorder="true" applyAlignment="true" applyProtection="false">
      <alignment horizontal="general" vertical="center" textRotation="0" wrapText="false" indent="0" shrinkToFit="false"/>
      <protection locked="true" hidden="false"/>
    </xf>
    <xf numFmtId="171" fontId="24" fillId="0" borderId="17" xfId="0" applyFont="true" applyBorder="true" applyAlignment="true" applyProtection="false">
      <alignment horizontal="general" vertical="center" textRotation="0" wrapText="false" indent="0" shrinkToFit="false"/>
      <protection locked="true" hidden="false"/>
    </xf>
    <xf numFmtId="164" fontId="23" fillId="0" borderId="0" xfId="0" applyFont="true" applyBorder="false" applyAlignment="true" applyProtection="false">
      <alignment horizontal="left" vertical="center" textRotation="0" wrapText="false" indent="0" shrinkToFit="false"/>
      <protection locked="true" hidden="false"/>
    </xf>
    <xf numFmtId="167" fontId="0" fillId="0" borderId="0" xfId="0" applyFont="true" applyBorder="false" applyAlignment="true" applyProtection="false">
      <alignment horizontal="general" vertical="center" textRotation="0" wrapText="false" indent="0" shrinkToFit="false"/>
      <protection locked="true" hidden="false"/>
    </xf>
    <xf numFmtId="164" fontId="41" fillId="0" borderId="0" xfId="0" applyFont="true" applyBorder="false" applyAlignment="true" applyProtection="false">
      <alignment horizontal="left" vertical="center" textRotation="0" wrapText="false" indent="0" shrinkToFit="false"/>
      <protection locked="true" hidden="false"/>
    </xf>
    <xf numFmtId="164" fontId="42" fillId="0" borderId="0" xfId="0" applyFont="true" applyBorder="false" applyAlignment="true" applyProtection="false">
      <alignment horizontal="left" vertical="center" textRotation="0" wrapText="true" indent="0" shrinkToFit="false"/>
      <protection locked="true" hidden="false"/>
    </xf>
    <xf numFmtId="164" fontId="0" fillId="0" borderId="20"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true" applyAlignment="true" applyProtection="false">
      <alignment horizontal="general" vertical="center" textRotation="0" wrapText="false" indent="0" shrinkToFit="false"/>
      <protection locked="true" hidden="false"/>
    </xf>
    <xf numFmtId="164" fontId="43" fillId="0" borderId="0" xfId="0" applyFont="true" applyBorder="false" applyAlignment="true" applyProtection="false">
      <alignment horizontal="general" vertical="center" textRotation="0" wrapText="false" indent="0" shrinkToFit="false"/>
      <protection locked="true" hidden="false"/>
    </xf>
    <xf numFmtId="164" fontId="43" fillId="0" borderId="6" xfId="0" applyFont="true" applyBorder="true" applyAlignment="true" applyProtection="false">
      <alignment horizontal="general" vertical="center" textRotation="0" wrapText="false" indent="0" shrinkToFit="false"/>
      <protection locked="true" hidden="false"/>
    </xf>
    <xf numFmtId="164" fontId="43" fillId="0" borderId="0" xfId="0" applyFont="true" applyBorder="false" applyAlignment="true" applyProtection="false">
      <alignment horizontal="left" vertical="center" textRotation="0" wrapText="false" indent="0" shrinkToFit="false"/>
      <protection locked="true" hidden="false"/>
    </xf>
    <xf numFmtId="164" fontId="43" fillId="0" borderId="0" xfId="0" applyFont="true" applyBorder="false" applyAlignment="true" applyProtection="false">
      <alignment horizontal="left" vertical="center" textRotation="0" wrapText="true" indent="0" shrinkToFit="false"/>
      <protection locked="true" hidden="false"/>
    </xf>
    <xf numFmtId="164" fontId="43" fillId="0" borderId="20" xfId="0" applyFont="true" applyBorder="true" applyAlignment="true" applyProtection="false">
      <alignment horizontal="general" vertical="center" textRotation="0" wrapText="false" indent="0" shrinkToFit="false"/>
      <protection locked="true" hidden="false"/>
    </xf>
    <xf numFmtId="164" fontId="43" fillId="0" borderId="0" xfId="0" applyFont="true" applyBorder="true" applyAlignment="true" applyProtection="false">
      <alignment horizontal="general" vertical="center" textRotation="0" wrapText="false" indent="0" shrinkToFit="false"/>
      <protection locked="true" hidden="false"/>
    </xf>
    <xf numFmtId="164" fontId="43" fillId="0" borderId="17" xfId="0" applyFont="true" applyBorder="true" applyAlignment="true" applyProtection="false">
      <alignment horizontal="general" vertical="center" textRotation="0" wrapText="false" indent="0" shrinkToFit="false"/>
      <protection locked="true" hidden="false"/>
    </xf>
    <xf numFmtId="164" fontId="44" fillId="0" borderId="0" xfId="0" applyFont="true" applyBorder="false" applyAlignment="true" applyProtection="false">
      <alignment horizontal="general" vertical="center" textRotation="0" wrapText="false" indent="0" shrinkToFit="false"/>
      <protection locked="true" hidden="false"/>
    </xf>
    <xf numFmtId="164" fontId="44" fillId="0" borderId="6" xfId="0" applyFont="true" applyBorder="true" applyAlignment="true" applyProtection="false">
      <alignment horizontal="general" vertical="center" textRotation="0" wrapText="false" indent="0" shrinkToFit="false"/>
      <protection locked="true" hidden="false"/>
    </xf>
    <xf numFmtId="164" fontId="44" fillId="0" borderId="0" xfId="0" applyFont="true" applyBorder="false" applyAlignment="true" applyProtection="false">
      <alignment horizontal="left" vertical="center" textRotation="0" wrapText="false" indent="0" shrinkToFit="false"/>
      <protection locked="true" hidden="false"/>
    </xf>
    <xf numFmtId="164" fontId="44" fillId="0" borderId="0" xfId="0" applyFont="true" applyBorder="false" applyAlignment="true" applyProtection="false">
      <alignment horizontal="left" vertical="center" textRotation="0" wrapText="true" indent="0" shrinkToFit="false"/>
      <protection locked="true" hidden="false"/>
    </xf>
    <xf numFmtId="172" fontId="44" fillId="0" borderId="0" xfId="0" applyFont="true" applyBorder="false" applyAlignment="true" applyProtection="false">
      <alignment horizontal="general" vertical="center" textRotation="0" wrapText="false" indent="0" shrinkToFit="false"/>
      <protection locked="true" hidden="false"/>
    </xf>
    <xf numFmtId="164" fontId="44" fillId="0" borderId="20" xfId="0" applyFont="true" applyBorder="true" applyAlignment="true" applyProtection="false">
      <alignment horizontal="general" vertical="center" textRotation="0" wrapText="false" indent="0" shrinkToFit="false"/>
      <protection locked="true" hidden="false"/>
    </xf>
    <xf numFmtId="164" fontId="44" fillId="0" borderId="0" xfId="0" applyFont="true" applyBorder="true" applyAlignment="true" applyProtection="false">
      <alignment horizontal="general" vertical="center" textRotation="0" wrapText="false" indent="0" shrinkToFit="false"/>
      <protection locked="true" hidden="false"/>
    </xf>
    <xf numFmtId="164" fontId="44" fillId="0" borderId="17" xfId="0" applyFont="true" applyBorder="true" applyAlignment="true" applyProtection="false">
      <alignment horizontal="general" vertical="center" textRotation="0" wrapText="false" indent="0" shrinkToFit="false"/>
      <protection locked="true" hidden="false"/>
    </xf>
    <xf numFmtId="164" fontId="45" fillId="0" borderId="0" xfId="0" applyFont="true" applyBorder="false" applyAlignment="true" applyProtection="false">
      <alignment horizontal="general" vertical="center" textRotation="0" wrapText="false" indent="0" shrinkToFit="false"/>
      <protection locked="true" hidden="false"/>
    </xf>
    <xf numFmtId="164" fontId="45" fillId="0" borderId="6" xfId="0" applyFont="true" applyBorder="true" applyAlignment="true" applyProtection="false">
      <alignment horizontal="general" vertical="center" textRotation="0" wrapText="false" indent="0" shrinkToFit="false"/>
      <protection locked="true" hidden="false"/>
    </xf>
    <xf numFmtId="164" fontId="45" fillId="0" borderId="0" xfId="0" applyFont="true" applyBorder="false" applyAlignment="true" applyProtection="false">
      <alignment horizontal="left" vertical="center" textRotation="0" wrapText="false" indent="0" shrinkToFit="false"/>
      <protection locked="true" hidden="false"/>
    </xf>
    <xf numFmtId="164" fontId="45" fillId="0" borderId="0" xfId="0" applyFont="true" applyBorder="false" applyAlignment="true" applyProtection="false">
      <alignment horizontal="left" vertical="center" textRotation="0" wrapText="true" indent="0" shrinkToFit="false"/>
      <protection locked="true" hidden="false"/>
    </xf>
    <xf numFmtId="172" fontId="45" fillId="0" borderId="0" xfId="0" applyFont="true" applyBorder="false" applyAlignment="true" applyProtection="false">
      <alignment horizontal="general" vertical="center" textRotation="0" wrapText="false" indent="0" shrinkToFit="false"/>
      <protection locked="true" hidden="false"/>
    </xf>
    <xf numFmtId="164" fontId="45" fillId="0" borderId="20" xfId="0" applyFont="true" applyBorder="true" applyAlignment="true" applyProtection="false">
      <alignment horizontal="general" vertical="center" textRotation="0" wrapText="false" indent="0" shrinkToFit="false"/>
      <protection locked="true" hidden="false"/>
    </xf>
    <xf numFmtId="164" fontId="45" fillId="0" borderId="0" xfId="0" applyFont="true" applyBorder="true" applyAlignment="true" applyProtection="false">
      <alignment horizontal="general" vertical="center" textRotation="0" wrapText="false" indent="0" shrinkToFit="false"/>
      <protection locked="true" hidden="false"/>
    </xf>
    <xf numFmtId="164" fontId="45" fillId="0" borderId="17"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false">
      <alignment horizontal="left" vertical="bottom" textRotation="0" wrapText="false" indent="0" shrinkToFit="false"/>
      <protection locked="true" hidden="false"/>
    </xf>
    <xf numFmtId="167" fontId="37" fillId="0" borderId="0" xfId="0" applyFont="true" applyBorder="false" applyAlignment="true" applyProtection="false">
      <alignment horizontal="general" vertical="bottom" textRotation="0" wrapText="false" indent="0" shrinkToFit="false"/>
      <protection locked="true" hidden="false"/>
    </xf>
    <xf numFmtId="164" fontId="0" fillId="0" borderId="21" xfId="0" applyFont="true" applyBorder="true" applyAlignment="true" applyProtection="false">
      <alignment horizontal="general" vertical="center" textRotation="0" wrapText="false" indent="0" shrinkToFit="false"/>
      <protection locked="true" hidden="false"/>
    </xf>
    <xf numFmtId="164" fontId="0" fillId="0" borderId="2" xfId="0" applyFont="fals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general" vertical="center" textRotation="0" wrapText="false" indent="0" shrinkToFit="false"/>
      <protection locked="true" hidden="false"/>
    </xf>
    <xf numFmtId="164" fontId="0" fillId="0" borderId="22" xfId="0" applyFont="true" applyBorder="true" applyAlignment="true" applyProtection="false">
      <alignment horizontal="general" vertical="center"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ální 2" xfId="21"/>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2D2D2"/>
      <rgbColor rgb="FF000080"/>
      <rgbColor rgb="FFFF00FF"/>
      <rgbColor rgb="FFFFFF00"/>
      <rgbColor rgb="FF00FFFF"/>
      <rgbColor rgb="FF800080"/>
      <rgbColor rgb="FF960000"/>
      <rgbColor rgb="FF008080"/>
      <rgbColor rgb="FF0000FF"/>
      <rgbColor rgb="FF00CCFF"/>
      <rgbColor rgb="FFCCFFFF"/>
      <rgbColor rgb="FFCCFFCC"/>
      <rgbColor rgb="FFFFFF99"/>
      <rgbColor rgb="FFBEBEBE"/>
      <rgbColor rgb="FFFF99CC"/>
      <rgbColor rgb="FFCC99FF"/>
      <rgbColor rgb="FFFFCC99"/>
      <rgbColor rgb="FF3366FF"/>
      <rgbColor rgb="FF33CCCC"/>
      <rgbColor rgb="FF99CC00"/>
      <rgbColor rgb="FFFFCC00"/>
      <rgbColor rgb="FFFEA746"/>
      <rgbColor rgb="FFFF6600"/>
      <rgbColor rgb="FF505050"/>
      <rgbColor rgb="FF969696"/>
      <rgbColor rgb="FF003366"/>
      <rgbColor rgb="FF339966"/>
      <rgbColor rgb="FF003300"/>
      <rgbColor rgb="FF333300"/>
      <rgbColor rgb="FF993300"/>
      <rgbColor rgb="FF993366"/>
      <rgbColor rgb="FF333399"/>
      <rgbColor rgb="FF464646"/>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hyperlink" Target="https://app.urs.cz/products/kros4" TargetMode="External"/><Relationship Id="rId2"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hyperlink" Target="https://app.urs.cz/products/kros4" TargetMode="External"/><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285120</xdr:colOff>
      <xdr:row>1</xdr:row>
      <xdr:rowOff>122760</xdr:rowOff>
    </xdr:to>
    <xdr:pic>
      <xdr:nvPicPr>
        <xdr:cNvPr id="0" name="Picture 1" descr="">
          <a:hlinkClick r:id="rId1"/>
        </xdr:cNvPr>
        <xdr:cNvPicPr/>
      </xdr:nvPicPr>
      <xdr:blipFill>
        <a:blip r:embed="rId2"/>
        <a:stretch/>
      </xdr:blipFill>
      <xdr:spPr>
        <a:xfrm>
          <a:off x="0" y="0"/>
          <a:ext cx="285120" cy="2851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0</xdr:colOff>
      <xdr:row>0</xdr:row>
      <xdr:rowOff>0</xdr:rowOff>
    </xdr:from>
    <xdr:to>
      <xdr:col>0</xdr:col>
      <xdr:colOff>285120</xdr:colOff>
      <xdr:row>1</xdr:row>
      <xdr:rowOff>122760</xdr:rowOff>
    </xdr:to>
    <xdr:pic>
      <xdr:nvPicPr>
        <xdr:cNvPr id="1" name="Picture 1" descr="">
          <a:hlinkClick r:id="rId1"/>
        </xdr:cNvPr>
        <xdr:cNvPicPr/>
      </xdr:nvPicPr>
      <xdr:blipFill>
        <a:blip r:embed="rId2"/>
        <a:stretch/>
      </xdr:blipFill>
      <xdr:spPr>
        <a:xfrm>
          <a:off x="0" y="0"/>
          <a:ext cx="285120" cy="285120"/>
        </a:xfrm>
        <a:prstGeom prst="rect">
          <a:avLst/>
        </a:prstGeom>
        <a:ln w="0">
          <a:noFill/>
        </a:ln>
      </xdr:spPr>
    </xdr:pic>
    <xdr:clientData/>
  </xdr:twoCellAnchor>
</xdr:wsDr>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_rels/sheet3.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58"/>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3984375" defaultRowHeight="12.8" zeroHeight="false" outlineLevelRow="0" outlineLevelCol="0"/>
  <cols>
    <col collapsed="false" customWidth="true" hidden="false" outlineLevel="0" max="1" min="1" style="1" width="11.27"/>
    <col collapsed="false" customWidth="true" hidden="false" outlineLevel="0" max="2" min="2" style="1" width="102.32"/>
  </cols>
  <sheetData>
    <row r="1" customFormat="false" ht="14.9" hidden="false" customHeight="false" outlineLevel="0" collapsed="false">
      <c r="A1" s="2" t="s">
        <v>0</v>
      </c>
      <c r="B1" s="2" t="s">
        <v>1</v>
      </c>
      <c r="C1" s="1"/>
    </row>
    <row r="2" customFormat="false" ht="17" hidden="false" customHeight="false" outlineLevel="0" collapsed="false">
      <c r="A2" s="3"/>
      <c r="B2" s="4" t="s">
        <v>2</v>
      </c>
      <c r="C2" s="1"/>
    </row>
    <row r="3" s="5" customFormat="true" ht="12.8" hidden="false" customHeight="false" outlineLevel="0" collapsed="false"/>
    <row r="4" customFormat="false" ht="17" hidden="false" customHeight="false" outlineLevel="0" collapsed="false">
      <c r="A4" s="6" t="n">
        <v>1</v>
      </c>
      <c r="B4" s="6" t="s">
        <v>3</v>
      </c>
      <c r="C4" s="1"/>
    </row>
    <row r="5" customFormat="false" ht="26.85" hidden="false" customHeight="false" outlineLevel="0" collapsed="false">
      <c r="A5" s="7" t="s">
        <v>4</v>
      </c>
      <c r="B5" s="8" t="s">
        <v>5</v>
      </c>
      <c r="C5" s="1"/>
    </row>
    <row r="6" customFormat="false" ht="26.85" hidden="false" customHeight="false" outlineLevel="0" collapsed="false">
      <c r="A6" s="7" t="s">
        <v>6</v>
      </c>
      <c r="B6" s="8" t="s">
        <v>7</v>
      </c>
      <c r="C6" s="1"/>
    </row>
    <row r="7" customFormat="false" ht="74.6" hidden="false" customHeight="false" outlineLevel="0" collapsed="false">
      <c r="A7" s="7" t="s">
        <v>8</v>
      </c>
      <c r="B7" s="8" t="s">
        <v>9</v>
      </c>
      <c r="C7" s="1"/>
    </row>
    <row r="8" customFormat="false" ht="98.5" hidden="false" customHeight="false" outlineLevel="0" collapsed="false">
      <c r="A8" s="7" t="s">
        <v>10</v>
      </c>
      <c r="B8" s="8" t="s">
        <v>11</v>
      </c>
      <c r="C8" s="1"/>
    </row>
    <row r="9" customFormat="false" ht="50.7" hidden="false" customHeight="false" outlineLevel="0" collapsed="false">
      <c r="A9" s="7" t="s">
        <v>12</v>
      </c>
      <c r="B9" s="8" t="s">
        <v>13</v>
      </c>
      <c r="C9" s="1"/>
    </row>
    <row r="10" customFormat="false" ht="27.7" hidden="false" customHeight="false" outlineLevel="0" collapsed="false">
      <c r="A10" s="7" t="s">
        <v>14</v>
      </c>
      <c r="B10" s="9" t="s">
        <v>15</v>
      </c>
      <c r="C10" s="1"/>
    </row>
    <row r="11" customFormat="false" ht="50.7" hidden="false" customHeight="false" outlineLevel="0" collapsed="false">
      <c r="A11" s="7" t="s">
        <v>16</v>
      </c>
      <c r="B11" s="8" t="s">
        <v>17</v>
      </c>
      <c r="C11" s="1"/>
    </row>
    <row r="12" customFormat="false" ht="86.55" hidden="false" customHeight="false" outlineLevel="0" collapsed="false">
      <c r="A12" s="7" t="s">
        <v>18</v>
      </c>
      <c r="B12" s="8" t="s">
        <v>19</v>
      </c>
      <c r="C12" s="1"/>
    </row>
    <row r="13" customFormat="false" ht="74.6" hidden="false" customHeight="false" outlineLevel="0" collapsed="false">
      <c r="A13" s="7" t="s">
        <v>20</v>
      </c>
      <c r="B13" s="8" t="s">
        <v>21</v>
      </c>
      <c r="C13" s="1"/>
    </row>
    <row r="14" customFormat="false" ht="26.85" hidden="false" customHeight="false" outlineLevel="0" collapsed="false">
      <c r="A14" s="7" t="s">
        <v>22</v>
      </c>
      <c r="B14" s="8" t="s">
        <v>23</v>
      </c>
      <c r="C14" s="1"/>
    </row>
    <row r="15" customFormat="false" ht="38.8" hidden="false" customHeight="false" outlineLevel="0" collapsed="false">
      <c r="A15" s="7" t="s">
        <v>24</v>
      </c>
      <c r="B15" s="8" t="s">
        <v>25</v>
      </c>
      <c r="C15" s="1"/>
    </row>
    <row r="16" customFormat="false" ht="26.85" hidden="false" customHeight="false" outlineLevel="0" collapsed="false">
      <c r="A16" s="7" t="s">
        <v>26</v>
      </c>
      <c r="B16" s="8" t="s">
        <v>27</v>
      </c>
      <c r="C16" s="1"/>
    </row>
    <row r="17" customFormat="false" ht="62.65" hidden="false" customHeight="false" outlineLevel="0" collapsed="false">
      <c r="A17" s="7" t="s">
        <v>28</v>
      </c>
      <c r="B17" s="8" t="s">
        <v>29</v>
      </c>
      <c r="C17" s="1"/>
    </row>
    <row r="18" customFormat="false" ht="62.65" hidden="false" customHeight="false" outlineLevel="0" collapsed="false">
      <c r="A18" s="7" t="s">
        <v>30</v>
      </c>
      <c r="B18" s="8" t="s">
        <v>31</v>
      </c>
      <c r="C18" s="1"/>
    </row>
    <row r="19" customFormat="false" ht="50.7" hidden="false" customHeight="false" outlineLevel="0" collapsed="false">
      <c r="A19" s="7" t="s">
        <v>32</v>
      </c>
      <c r="B19" s="8" t="s">
        <v>33</v>
      </c>
      <c r="C19" s="1"/>
    </row>
    <row r="20" customFormat="false" ht="98.5" hidden="false" customHeight="false" outlineLevel="0" collapsed="false">
      <c r="A20" s="7" t="s">
        <v>34</v>
      </c>
      <c r="B20" s="8" t="s">
        <v>35</v>
      </c>
      <c r="C20" s="1"/>
    </row>
    <row r="21" customFormat="false" ht="14.9" hidden="false" customHeight="false" outlineLevel="0" collapsed="false">
      <c r="A21" s="7" t="s">
        <v>36</v>
      </c>
      <c r="B21" s="8" t="s">
        <v>37</v>
      </c>
      <c r="C21" s="1"/>
    </row>
    <row r="22" customFormat="false" ht="26.85" hidden="false" customHeight="false" outlineLevel="0" collapsed="false">
      <c r="A22" s="7" t="s">
        <v>38</v>
      </c>
      <c r="B22" s="8" t="s">
        <v>39</v>
      </c>
      <c r="C22" s="1"/>
    </row>
    <row r="23" customFormat="false" ht="17" hidden="false" customHeight="false" outlineLevel="0" collapsed="false">
      <c r="A23" s="6" t="n">
        <v>2</v>
      </c>
      <c r="B23" s="6" t="s">
        <v>40</v>
      </c>
      <c r="C23" s="1"/>
    </row>
    <row r="24" customFormat="false" ht="38.8" hidden="false" customHeight="false" outlineLevel="0" collapsed="false">
      <c r="A24" s="7" t="s">
        <v>41</v>
      </c>
      <c r="B24" s="8" t="s">
        <v>42</v>
      </c>
      <c r="C24" s="1"/>
    </row>
    <row r="25" customFormat="false" ht="50.7" hidden="false" customHeight="false" outlineLevel="0" collapsed="false">
      <c r="A25" s="7" t="s">
        <v>43</v>
      </c>
      <c r="B25" s="8" t="s">
        <v>44</v>
      </c>
      <c r="C25" s="1"/>
    </row>
    <row r="26" customFormat="false" ht="38.8" hidden="false" customHeight="false" outlineLevel="0" collapsed="false">
      <c r="A26" s="7" t="s">
        <v>45</v>
      </c>
      <c r="B26" s="8" t="s">
        <v>46</v>
      </c>
      <c r="C26" s="1"/>
    </row>
    <row r="27" customFormat="false" ht="26.85" hidden="false" customHeight="false" outlineLevel="0" collapsed="false">
      <c r="A27" s="7" t="s">
        <v>47</v>
      </c>
      <c r="B27" s="8" t="s">
        <v>48</v>
      </c>
      <c r="C27" s="1"/>
    </row>
    <row r="28" customFormat="false" ht="38.8" hidden="false" customHeight="false" outlineLevel="0" collapsed="false">
      <c r="A28" s="7" t="s">
        <v>49</v>
      </c>
      <c r="B28" s="8" t="s">
        <v>50</v>
      </c>
      <c r="C28" s="1"/>
    </row>
    <row r="29" customFormat="false" ht="26.85" hidden="false" customHeight="false" outlineLevel="0" collapsed="false">
      <c r="A29" s="7" t="s">
        <v>51</v>
      </c>
      <c r="B29" s="8" t="s">
        <v>52</v>
      </c>
      <c r="C29" s="1"/>
    </row>
    <row r="30" customFormat="false" ht="14.9" hidden="false" customHeight="false" outlineLevel="0" collapsed="false">
      <c r="A30" s="7" t="s">
        <v>53</v>
      </c>
      <c r="B30" s="8" t="s">
        <v>54</v>
      </c>
      <c r="C30" s="1"/>
    </row>
    <row r="31" customFormat="false" ht="26.85" hidden="false" customHeight="false" outlineLevel="0" collapsed="false">
      <c r="A31" s="7" t="s">
        <v>55</v>
      </c>
      <c r="B31" s="8" t="s">
        <v>56</v>
      </c>
      <c r="C31" s="1"/>
    </row>
    <row r="32" customFormat="false" ht="38.8" hidden="false" customHeight="false" outlineLevel="0" collapsed="false">
      <c r="A32" s="7" t="s">
        <v>57</v>
      </c>
      <c r="B32" s="8" t="s">
        <v>58</v>
      </c>
      <c r="C32" s="1"/>
    </row>
    <row r="33" customFormat="false" ht="62.65" hidden="false" customHeight="false" outlineLevel="0" collapsed="false">
      <c r="A33" s="7" t="s">
        <v>59</v>
      </c>
      <c r="B33" s="8" t="s">
        <v>60</v>
      </c>
      <c r="C33" s="1"/>
    </row>
    <row r="34" customFormat="false" ht="13.45" hidden="false" customHeight="false" outlineLevel="0" collapsed="false">
      <c r="A34" s="7"/>
      <c r="B34" s="8"/>
      <c r="C34" s="1"/>
    </row>
    <row r="35" customFormat="false" ht="17" hidden="false" customHeight="false" outlineLevel="0" collapsed="false">
      <c r="A35" s="6" t="n">
        <v>4</v>
      </c>
      <c r="B35" s="6" t="s">
        <v>61</v>
      </c>
      <c r="C35" s="1"/>
    </row>
    <row r="36" customFormat="false" ht="62.65" hidden="false" customHeight="false" outlineLevel="0" collapsed="false">
      <c r="A36" s="7" t="s">
        <v>62</v>
      </c>
      <c r="B36" s="8" t="s">
        <v>63</v>
      </c>
      <c r="C36" s="1"/>
    </row>
    <row r="37" customFormat="false" ht="38.8" hidden="false" customHeight="false" outlineLevel="0" collapsed="false">
      <c r="A37" s="7" t="s">
        <v>64</v>
      </c>
      <c r="B37" s="8" t="s">
        <v>65</v>
      </c>
      <c r="C37" s="1"/>
    </row>
    <row r="38" customFormat="false" ht="38.8" hidden="false" customHeight="false" outlineLevel="0" collapsed="false">
      <c r="A38" s="7" t="s">
        <v>66</v>
      </c>
      <c r="B38" s="8" t="s">
        <v>67</v>
      </c>
      <c r="C38" s="1"/>
    </row>
    <row r="39" customFormat="false" ht="26.85" hidden="false" customHeight="false" outlineLevel="0" collapsed="false">
      <c r="A39" s="7" t="s">
        <v>68</v>
      </c>
      <c r="B39" s="8" t="s">
        <v>69</v>
      </c>
      <c r="C39" s="1"/>
    </row>
    <row r="40" customFormat="false" ht="38.8" hidden="false" customHeight="false" outlineLevel="0" collapsed="false">
      <c r="A40" s="7" t="s">
        <v>70</v>
      </c>
      <c r="B40" s="8" t="s">
        <v>71</v>
      </c>
      <c r="C40" s="1"/>
    </row>
    <row r="41" customFormat="false" ht="26.85" hidden="false" customHeight="false" outlineLevel="0" collapsed="false">
      <c r="A41" s="7" t="s">
        <v>72</v>
      </c>
      <c r="B41" s="8" t="s">
        <v>73</v>
      </c>
      <c r="C41" s="1"/>
    </row>
    <row r="42" customFormat="false" ht="13.45" hidden="false" customHeight="false" outlineLevel="0" collapsed="false">
      <c r="A42" s="7"/>
      <c r="B42" s="8"/>
      <c r="C42" s="1"/>
    </row>
    <row r="43" customFormat="false" ht="17" hidden="false" customHeight="false" outlineLevel="0" collapsed="false">
      <c r="A43" s="6" t="n">
        <v>5</v>
      </c>
      <c r="B43" s="6" t="s">
        <v>74</v>
      </c>
      <c r="C43" s="1"/>
    </row>
    <row r="44" customFormat="false" ht="26.85" hidden="false" customHeight="false" outlineLevel="0" collapsed="false">
      <c r="A44" s="7" t="s">
        <v>75</v>
      </c>
      <c r="B44" s="8" t="s">
        <v>76</v>
      </c>
      <c r="C44" s="1"/>
    </row>
    <row r="45" customFormat="false" ht="14.9" hidden="false" customHeight="false" outlineLevel="0" collapsed="false">
      <c r="A45" s="7" t="s">
        <v>77</v>
      </c>
      <c r="B45" s="8" t="s">
        <v>78</v>
      </c>
      <c r="C45" s="1"/>
    </row>
    <row r="46" customFormat="false" ht="26.85" hidden="false" customHeight="false" outlineLevel="0" collapsed="false">
      <c r="A46" s="7" t="s">
        <v>79</v>
      </c>
      <c r="B46" s="8" t="s">
        <v>80</v>
      </c>
      <c r="C46" s="1"/>
    </row>
    <row r="47" customFormat="false" ht="13.45" hidden="false" customHeight="false" outlineLevel="0" collapsed="false">
      <c r="A47" s="7"/>
      <c r="B47" s="8"/>
      <c r="C47" s="1"/>
    </row>
    <row r="48" customFormat="false" ht="17" hidden="false" customHeight="false" outlineLevel="0" collapsed="false">
      <c r="A48" s="6" t="n">
        <v>6</v>
      </c>
      <c r="B48" s="6" t="s">
        <v>81</v>
      </c>
      <c r="C48" s="1"/>
    </row>
    <row r="49" customFormat="false" ht="38.8" hidden="false" customHeight="false" outlineLevel="0" collapsed="false">
      <c r="A49" s="7" t="s">
        <v>82</v>
      </c>
      <c r="B49" s="8" t="s">
        <v>83</v>
      </c>
      <c r="C49" s="1"/>
    </row>
    <row r="50" customFormat="false" ht="14.9" hidden="false" customHeight="false" outlineLevel="0" collapsed="false">
      <c r="A50" s="7" t="s">
        <v>84</v>
      </c>
      <c r="B50" s="8" t="s">
        <v>78</v>
      </c>
      <c r="C50" s="1"/>
    </row>
    <row r="51" customFormat="false" ht="13.45" hidden="false" customHeight="false" outlineLevel="0" collapsed="false">
      <c r="A51" s="7"/>
      <c r="B51" s="8"/>
      <c r="C51" s="1"/>
    </row>
    <row r="52" customFormat="false" ht="17" hidden="false" customHeight="false" outlineLevel="0" collapsed="false">
      <c r="A52" s="6" t="n">
        <v>7</v>
      </c>
      <c r="B52" s="6" t="s">
        <v>85</v>
      </c>
      <c r="C52" s="1"/>
    </row>
    <row r="53" customFormat="false" ht="38.8" hidden="false" customHeight="false" outlineLevel="0" collapsed="false">
      <c r="A53" s="7" t="s">
        <v>86</v>
      </c>
      <c r="B53" s="8" t="s">
        <v>87</v>
      </c>
      <c r="C53" s="1"/>
    </row>
    <row r="54" customFormat="false" ht="26.85" hidden="false" customHeight="false" outlineLevel="0" collapsed="false">
      <c r="A54" s="7" t="s">
        <v>88</v>
      </c>
      <c r="B54" s="8" t="s">
        <v>89</v>
      </c>
      <c r="C54" s="1"/>
    </row>
    <row r="55" customFormat="false" ht="26.85" hidden="false" customHeight="false" outlineLevel="0" collapsed="false">
      <c r="A55" s="7" t="s">
        <v>90</v>
      </c>
      <c r="B55" s="8" t="s">
        <v>91</v>
      </c>
      <c r="C55" s="1"/>
    </row>
    <row r="56" customFormat="false" ht="26.85" hidden="false" customHeight="false" outlineLevel="0" collapsed="false">
      <c r="A56" s="7" t="s">
        <v>92</v>
      </c>
      <c r="B56" s="7" t="s">
        <v>93</v>
      </c>
      <c r="C56" s="1"/>
    </row>
    <row r="57" customFormat="false" ht="98.5" hidden="false" customHeight="false" outlineLevel="0" collapsed="false">
      <c r="A57" s="7" t="s">
        <v>94</v>
      </c>
      <c r="B57" s="7" t="s">
        <v>95</v>
      </c>
      <c r="C57" s="1"/>
    </row>
    <row r="58" customFormat="false" ht="13.45" hidden="false" customHeight="false" outlineLevel="0" collapsed="false">
      <c r="A58" s="7"/>
      <c r="B58" s="8"/>
      <c r="C58" s="1"/>
    </row>
    <row r="59" customFormat="false" ht="17" hidden="false" customHeight="false" outlineLevel="0" collapsed="false">
      <c r="A59" s="6" t="n">
        <v>8</v>
      </c>
      <c r="B59" s="6" t="s">
        <v>96</v>
      </c>
      <c r="C59" s="1"/>
    </row>
    <row r="60" customFormat="false" ht="62.65" hidden="false" customHeight="false" outlineLevel="0" collapsed="false">
      <c r="A60" s="7" t="s">
        <v>97</v>
      </c>
      <c r="B60" s="8" t="s">
        <v>98</v>
      </c>
      <c r="C60" s="1"/>
    </row>
    <row r="61" customFormat="false" ht="38.8" hidden="false" customHeight="false" outlineLevel="0" collapsed="false">
      <c r="A61" s="7" t="s">
        <v>99</v>
      </c>
      <c r="B61" s="8" t="s">
        <v>100</v>
      </c>
      <c r="C61" s="1"/>
    </row>
    <row r="62" customFormat="false" ht="38.8" hidden="false" customHeight="false" outlineLevel="0" collapsed="false">
      <c r="A62" s="7" t="s">
        <v>101</v>
      </c>
      <c r="B62" s="8" t="s">
        <v>102</v>
      </c>
      <c r="C62" s="1"/>
    </row>
    <row r="63" customFormat="false" ht="13.45" hidden="false" customHeight="false" outlineLevel="0" collapsed="false">
      <c r="A63" s="7"/>
      <c r="B63" s="8"/>
      <c r="C63" s="1"/>
    </row>
    <row r="64" customFormat="false" ht="17" hidden="false" customHeight="false" outlineLevel="0" collapsed="false">
      <c r="A64" s="6" t="n">
        <v>9</v>
      </c>
      <c r="B64" s="6" t="s">
        <v>103</v>
      </c>
      <c r="C64" s="1"/>
    </row>
    <row r="65" customFormat="false" ht="62.65" hidden="false" customHeight="false" outlineLevel="0" collapsed="false">
      <c r="A65" s="7" t="s">
        <v>104</v>
      </c>
      <c r="B65" s="8" t="s">
        <v>105</v>
      </c>
      <c r="C65" s="1"/>
    </row>
    <row r="66" customFormat="false" ht="26.85" hidden="false" customHeight="false" outlineLevel="0" collapsed="false">
      <c r="A66" s="7" t="s">
        <v>106</v>
      </c>
      <c r="B66" s="7" t="s">
        <v>107</v>
      </c>
      <c r="C66" s="1"/>
    </row>
    <row r="67" customFormat="false" ht="13.45" hidden="false" customHeight="false" outlineLevel="0" collapsed="false">
      <c r="A67" s="7"/>
      <c r="B67" s="8"/>
      <c r="C67" s="1"/>
    </row>
    <row r="68" customFormat="false" ht="17" hidden="false" customHeight="false" outlineLevel="0" collapsed="false">
      <c r="A68" s="6" t="n">
        <v>10</v>
      </c>
      <c r="B68" s="6" t="s">
        <v>108</v>
      </c>
      <c r="C68" s="1"/>
    </row>
    <row r="69" customFormat="false" ht="38.8" hidden="false" customHeight="false" outlineLevel="0" collapsed="false">
      <c r="A69" s="7" t="s">
        <v>109</v>
      </c>
      <c r="B69" s="8" t="s">
        <v>110</v>
      </c>
      <c r="C69" s="1"/>
    </row>
    <row r="70" customFormat="false" ht="26.85" hidden="false" customHeight="false" outlineLevel="0" collapsed="false">
      <c r="A70" s="7" t="s">
        <v>111</v>
      </c>
      <c r="B70" s="7" t="s">
        <v>112</v>
      </c>
      <c r="C70" s="1"/>
    </row>
    <row r="71" customFormat="false" ht="13.45" hidden="false" customHeight="false" outlineLevel="0" collapsed="false">
      <c r="A71" s="7"/>
      <c r="B71" s="8"/>
      <c r="C71" s="1"/>
    </row>
    <row r="72" customFormat="false" ht="17" hidden="false" customHeight="false" outlineLevel="0" collapsed="false">
      <c r="A72" s="6" t="n">
        <v>11</v>
      </c>
      <c r="B72" s="6" t="s">
        <v>113</v>
      </c>
      <c r="C72" s="1"/>
    </row>
    <row r="73" customFormat="false" ht="26.85" hidden="false" customHeight="false" outlineLevel="0" collapsed="false">
      <c r="A73" s="7" t="s">
        <v>114</v>
      </c>
      <c r="B73" s="8" t="s">
        <v>115</v>
      </c>
      <c r="C73" s="1"/>
    </row>
    <row r="74" customFormat="false" ht="13.45" hidden="false" customHeight="false" outlineLevel="0" collapsed="false">
      <c r="A74" s="7"/>
      <c r="B74" s="8"/>
      <c r="C74" s="1"/>
    </row>
    <row r="75" customFormat="false" ht="17" hidden="false" customHeight="false" outlineLevel="0" collapsed="false">
      <c r="A75" s="6" t="n">
        <v>12</v>
      </c>
      <c r="B75" s="6" t="s">
        <v>116</v>
      </c>
      <c r="C75" s="1"/>
    </row>
    <row r="76" customFormat="false" ht="26.85" hidden="false" customHeight="false" outlineLevel="0" collapsed="false">
      <c r="A76" s="7" t="s">
        <v>117</v>
      </c>
      <c r="B76" s="8" t="s">
        <v>118</v>
      </c>
      <c r="C76" s="1"/>
    </row>
    <row r="77" customFormat="false" ht="26.85" hidden="false" customHeight="false" outlineLevel="0" collapsed="false">
      <c r="A77" s="7" t="s">
        <v>119</v>
      </c>
      <c r="B77" s="8" t="s">
        <v>120</v>
      </c>
      <c r="C77" s="1"/>
    </row>
    <row r="78" customFormat="false" ht="38.8" hidden="false" customHeight="false" outlineLevel="0" collapsed="false">
      <c r="A78" s="7" t="s">
        <v>121</v>
      </c>
      <c r="B78" s="8" t="s">
        <v>122</v>
      </c>
      <c r="C78" s="1"/>
    </row>
    <row r="79" customFormat="false" ht="14.9" hidden="false" customHeight="false" outlineLevel="0" collapsed="false">
      <c r="A79" s="7" t="s">
        <v>123</v>
      </c>
      <c r="B79" s="8" t="s">
        <v>124</v>
      </c>
      <c r="C79" s="1"/>
    </row>
    <row r="80" customFormat="false" ht="26.85" hidden="false" customHeight="false" outlineLevel="0" collapsed="false">
      <c r="A80" s="7" t="s">
        <v>125</v>
      </c>
      <c r="B80" s="8" t="s">
        <v>126</v>
      </c>
      <c r="C80" s="1"/>
    </row>
    <row r="81" customFormat="false" ht="13.45" hidden="false" customHeight="false" outlineLevel="0" collapsed="false">
      <c r="A81" s="7"/>
      <c r="B81" s="8"/>
      <c r="C81" s="1"/>
    </row>
    <row r="82" customFormat="false" ht="34.3" hidden="false" customHeight="false" outlineLevel="0" collapsed="false">
      <c r="A82" s="6" t="n">
        <v>13</v>
      </c>
      <c r="B82" s="10" t="s">
        <v>127</v>
      </c>
      <c r="C82" s="1"/>
    </row>
    <row r="83" customFormat="false" ht="26.85" hidden="false" customHeight="false" outlineLevel="0" collapsed="false">
      <c r="A83" s="7" t="s">
        <v>128</v>
      </c>
      <c r="B83" s="8" t="s">
        <v>129</v>
      </c>
      <c r="C83" s="1"/>
    </row>
    <row r="84" customFormat="false" ht="133.7" hidden="false" customHeight="false" outlineLevel="0" collapsed="false">
      <c r="A84" s="7" t="s">
        <v>130</v>
      </c>
      <c r="B84" s="8" t="s">
        <v>131</v>
      </c>
      <c r="C84" s="1"/>
    </row>
    <row r="85" customFormat="false" ht="26.85" hidden="false" customHeight="false" outlineLevel="0" collapsed="false">
      <c r="A85" s="7" t="s">
        <v>132</v>
      </c>
      <c r="B85" s="8" t="s">
        <v>133</v>
      </c>
      <c r="C85" s="1"/>
    </row>
    <row r="86" customFormat="false" ht="26.85" hidden="false" customHeight="false" outlineLevel="0" collapsed="false">
      <c r="A86" s="7" t="s">
        <v>134</v>
      </c>
      <c r="B86" s="8" t="s">
        <v>135</v>
      </c>
      <c r="C86" s="1"/>
    </row>
    <row r="87" customFormat="false" ht="26.85" hidden="false" customHeight="false" outlineLevel="0" collapsed="false">
      <c r="A87" s="7" t="s">
        <v>136</v>
      </c>
      <c r="B87" s="8" t="s">
        <v>137</v>
      </c>
      <c r="C87" s="1"/>
    </row>
    <row r="88" customFormat="false" ht="50.7" hidden="false" customHeight="false" outlineLevel="0" collapsed="false">
      <c r="A88" s="7" t="s">
        <v>138</v>
      </c>
      <c r="B88" s="8" t="s">
        <v>139</v>
      </c>
      <c r="C88" s="1"/>
    </row>
    <row r="89" customFormat="false" ht="26.85" hidden="false" customHeight="false" outlineLevel="0" collapsed="false">
      <c r="A89" s="7" t="s">
        <v>140</v>
      </c>
      <c r="B89" s="8" t="s">
        <v>141</v>
      </c>
      <c r="C89" s="1"/>
    </row>
    <row r="90" customFormat="false" ht="13.45" hidden="false" customHeight="false" outlineLevel="0" collapsed="false">
      <c r="A90" s="7"/>
      <c r="B90" s="8"/>
      <c r="C90" s="1"/>
    </row>
    <row r="91" customFormat="false" ht="17" hidden="false" customHeight="false" outlineLevel="0" collapsed="false">
      <c r="A91" s="6" t="n">
        <v>14</v>
      </c>
      <c r="B91" s="6" t="s">
        <v>142</v>
      </c>
      <c r="C91" s="1"/>
    </row>
    <row r="92" customFormat="false" ht="26.85" hidden="false" customHeight="false" outlineLevel="0" collapsed="false">
      <c r="A92" s="7" t="s">
        <v>143</v>
      </c>
      <c r="B92" s="8" t="s">
        <v>144</v>
      </c>
      <c r="C92" s="1"/>
    </row>
    <row r="93" customFormat="false" ht="13.45" hidden="false" customHeight="false" outlineLevel="0" collapsed="false">
      <c r="A93" s="7"/>
      <c r="B93" s="8"/>
      <c r="C93" s="1"/>
    </row>
    <row r="94" customFormat="false" ht="17" hidden="false" customHeight="false" outlineLevel="0" collapsed="false">
      <c r="A94" s="6" t="n">
        <v>15</v>
      </c>
      <c r="B94" s="6" t="s">
        <v>145</v>
      </c>
      <c r="C94" s="1"/>
    </row>
    <row r="95" customFormat="false" ht="26.85" hidden="false" customHeight="false" outlineLevel="0" collapsed="false">
      <c r="A95" s="7" t="s">
        <v>146</v>
      </c>
      <c r="B95" s="8" t="s">
        <v>147</v>
      </c>
      <c r="C95" s="1"/>
    </row>
    <row r="96" customFormat="false" ht="13.45" hidden="false" customHeight="false" outlineLevel="0" collapsed="false">
      <c r="A96" s="7"/>
      <c r="B96" s="8"/>
      <c r="C96" s="1"/>
    </row>
    <row r="97" customFormat="false" ht="17" hidden="false" customHeight="false" outlineLevel="0" collapsed="false">
      <c r="A97" s="6" t="n">
        <v>17</v>
      </c>
      <c r="B97" s="6" t="s">
        <v>148</v>
      </c>
      <c r="C97" s="1"/>
    </row>
    <row r="98" customFormat="false" ht="74.6" hidden="false" customHeight="false" outlineLevel="0" collapsed="false">
      <c r="A98" s="7" t="s">
        <v>149</v>
      </c>
      <c r="B98" s="8" t="s">
        <v>150</v>
      </c>
      <c r="C98" s="1"/>
    </row>
    <row r="99" customFormat="false" ht="50.7" hidden="false" customHeight="false" outlineLevel="0" collapsed="false">
      <c r="A99" s="7" t="s">
        <v>151</v>
      </c>
      <c r="B99" s="8" t="s">
        <v>152</v>
      </c>
      <c r="C99" s="1"/>
    </row>
    <row r="100" customFormat="false" ht="50.7" hidden="false" customHeight="false" outlineLevel="0" collapsed="false">
      <c r="A100" s="7" t="s">
        <v>153</v>
      </c>
      <c r="B100" s="8" t="s">
        <v>154</v>
      </c>
      <c r="C100" s="1"/>
    </row>
    <row r="101" customFormat="false" ht="13.45" hidden="false" customHeight="false" outlineLevel="0" collapsed="false">
      <c r="A101" s="7"/>
      <c r="B101" s="8"/>
      <c r="C101" s="1"/>
    </row>
    <row r="102" customFormat="false" ht="17" hidden="false" customHeight="false" outlineLevel="0" collapsed="false">
      <c r="A102" s="6" t="n">
        <v>18</v>
      </c>
      <c r="B102" s="6" t="s">
        <v>155</v>
      </c>
      <c r="C102" s="1"/>
    </row>
    <row r="103" customFormat="false" ht="74.6" hidden="false" customHeight="false" outlineLevel="0" collapsed="false">
      <c r="A103" s="7" t="s">
        <v>156</v>
      </c>
      <c r="B103" s="8" t="s">
        <v>150</v>
      </c>
      <c r="C103" s="1"/>
    </row>
    <row r="104" customFormat="false" ht="26.85" hidden="false" customHeight="false" outlineLevel="0" collapsed="false">
      <c r="A104" s="7" t="s">
        <v>157</v>
      </c>
      <c r="B104" s="8" t="s">
        <v>158</v>
      </c>
      <c r="C104" s="1"/>
    </row>
    <row r="105" customFormat="false" ht="14.9" hidden="false" customHeight="false" outlineLevel="0" collapsed="false">
      <c r="A105" s="7" t="s">
        <v>159</v>
      </c>
      <c r="B105" s="8" t="s">
        <v>160</v>
      </c>
      <c r="C105" s="1"/>
    </row>
    <row r="106" customFormat="false" ht="50.7" hidden="false" customHeight="false" outlineLevel="0" collapsed="false">
      <c r="A106" s="7" t="s">
        <v>161</v>
      </c>
      <c r="B106" s="8" t="s">
        <v>162</v>
      </c>
      <c r="C106" s="1"/>
    </row>
    <row r="107" customFormat="false" ht="13.45" hidden="false" customHeight="false" outlineLevel="0" collapsed="false">
      <c r="A107" s="7"/>
      <c r="B107" s="8"/>
      <c r="C107" s="1"/>
    </row>
    <row r="108" customFormat="false" ht="17" hidden="false" customHeight="false" outlineLevel="0" collapsed="false">
      <c r="A108" s="6" t="n">
        <v>19</v>
      </c>
      <c r="B108" s="6" t="s">
        <v>163</v>
      </c>
      <c r="C108" s="1"/>
    </row>
    <row r="109" customFormat="false" ht="74.6" hidden="false" customHeight="false" outlineLevel="0" collapsed="false">
      <c r="A109" s="7" t="s">
        <v>164</v>
      </c>
      <c r="B109" s="8" t="s">
        <v>165</v>
      </c>
      <c r="C109" s="1"/>
    </row>
    <row r="110" customFormat="false" ht="26.85" hidden="false" customHeight="false" outlineLevel="0" collapsed="false">
      <c r="A110" s="7" t="s">
        <v>166</v>
      </c>
      <c r="B110" s="8" t="s">
        <v>15</v>
      </c>
      <c r="C110" s="1"/>
    </row>
    <row r="111" customFormat="false" ht="26.85" hidden="false" customHeight="false" outlineLevel="0" collapsed="false">
      <c r="A111" s="7" t="s">
        <v>167</v>
      </c>
      <c r="B111" s="8" t="s">
        <v>168</v>
      </c>
      <c r="C111" s="1"/>
    </row>
    <row r="112" customFormat="false" ht="38.8" hidden="false" customHeight="false" outlineLevel="0" collapsed="false">
      <c r="A112" s="7" t="s">
        <v>169</v>
      </c>
      <c r="B112" s="8" t="s">
        <v>170</v>
      </c>
      <c r="C112" s="1"/>
    </row>
    <row r="113" customFormat="false" ht="13.45" hidden="false" customHeight="false" outlineLevel="0" collapsed="false">
      <c r="A113" s="7"/>
      <c r="B113" s="8"/>
      <c r="C113" s="1"/>
    </row>
    <row r="114" customFormat="false" ht="17" hidden="false" customHeight="false" outlineLevel="0" collapsed="false">
      <c r="A114" s="6" t="n">
        <v>20</v>
      </c>
      <c r="B114" s="6" t="s">
        <v>171</v>
      </c>
      <c r="C114" s="1"/>
    </row>
    <row r="115" customFormat="false" ht="74.6" hidden="false" customHeight="false" outlineLevel="0" collapsed="false">
      <c r="A115" s="7" t="s">
        <v>172</v>
      </c>
      <c r="B115" s="8" t="s">
        <v>165</v>
      </c>
      <c r="C115" s="1"/>
    </row>
    <row r="116" customFormat="false" ht="50.7" hidden="false" customHeight="false" outlineLevel="0" collapsed="false">
      <c r="A116" s="7" t="s">
        <v>173</v>
      </c>
      <c r="B116" s="8" t="s">
        <v>174</v>
      </c>
      <c r="C116" s="1"/>
    </row>
    <row r="117" customFormat="false" ht="13.45" hidden="false" customHeight="false" outlineLevel="0" collapsed="false">
      <c r="A117" s="7"/>
      <c r="B117" s="8"/>
      <c r="C117" s="1"/>
    </row>
    <row r="118" customFormat="false" ht="17" hidden="false" customHeight="false" outlineLevel="0" collapsed="false">
      <c r="A118" s="6" t="n">
        <v>21</v>
      </c>
      <c r="B118" s="6" t="s">
        <v>175</v>
      </c>
      <c r="C118" s="1"/>
    </row>
    <row r="119" customFormat="false" ht="74.6" hidden="false" customHeight="false" outlineLevel="0" collapsed="false">
      <c r="A119" s="7" t="s">
        <v>176</v>
      </c>
      <c r="B119" s="8" t="s">
        <v>165</v>
      </c>
      <c r="C119" s="1"/>
    </row>
    <row r="120" customFormat="false" ht="38.8" hidden="false" customHeight="false" outlineLevel="0" collapsed="false">
      <c r="A120" s="7" t="s">
        <v>177</v>
      </c>
      <c r="B120" s="8" t="s">
        <v>178</v>
      </c>
      <c r="C120" s="1"/>
    </row>
    <row r="121" customFormat="false" ht="14.9" hidden="false" customHeight="false" outlineLevel="0" collapsed="false">
      <c r="A121" s="7" t="s">
        <v>179</v>
      </c>
      <c r="B121" s="8" t="s">
        <v>180</v>
      </c>
      <c r="C121" s="1"/>
    </row>
    <row r="122" s="5" customFormat="true" ht="12.8" hidden="false" customHeight="false" outlineLevel="0" collapsed="false"/>
    <row r="123" customFormat="false" ht="17" hidden="false" customHeight="false" outlineLevel="0" collapsed="false">
      <c r="A123" s="6" t="n">
        <v>22</v>
      </c>
      <c r="B123" s="6" t="s">
        <v>181</v>
      </c>
      <c r="C123" s="1"/>
    </row>
    <row r="124" customFormat="false" ht="74.6" hidden="false" customHeight="false" outlineLevel="0" collapsed="false">
      <c r="A124" s="7" t="s">
        <v>182</v>
      </c>
      <c r="B124" s="7" t="s">
        <v>183</v>
      </c>
      <c r="C124" s="1"/>
    </row>
    <row r="125" customFormat="false" ht="26.85" hidden="false" customHeight="false" outlineLevel="0" collapsed="false">
      <c r="A125" s="7" t="s">
        <v>184</v>
      </c>
      <c r="B125" s="7" t="s">
        <v>185</v>
      </c>
      <c r="C125" s="1"/>
    </row>
    <row r="126" customFormat="false" ht="26.85" hidden="false" customHeight="false" outlineLevel="0" collapsed="false">
      <c r="A126" s="7" t="s">
        <v>186</v>
      </c>
      <c r="B126" s="7" t="s">
        <v>187</v>
      </c>
      <c r="C126" s="1"/>
    </row>
    <row r="127" s="5" customFormat="true" ht="12.8" hidden="false" customHeight="false" outlineLevel="0" collapsed="false"/>
    <row r="128" s="5" customFormat="true" ht="12.8" hidden="false" customHeight="false" outlineLevel="0" collapsed="false"/>
    <row r="129" s="5" customFormat="true" ht="12.8" hidden="false" customHeight="false" outlineLevel="0" collapsed="false"/>
    <row r="130" s="5" customFormat="true" ht="12.8" hidden="false" customHeight="false" outlineLevel="0" collapsed="false"/>
    <row r="131" s="5" customFormat="true" ht="12.8" hidden="false" customHeight="false" outlineLevel="0" collapsed="false"/>
    <row r="132" s="5" customFormat="true" ht="12.8" hidden="false" customHeight="false" outlineLevel="0" collapsed="false"/>
    <row r="133" s="5" customFormat="true" ht="12.8" hidden="false" customHeight="false" outlineLevel="0" collapsed="false"/>
    <row r="134" s="5" customFormat="true" ht="12.8" hidden="false" customHeight="false" outlineLevel="0" collapsed="false"/>
    <row r="135" s="5" customFormat="true" ht="12.8" hidden="false" customHeight="false" outlineLevel="0" collapsed="false"/>
    <row r="136" s="5" customFormat="true" ht="12.8" hidden="false" customHeight="false" outlineLevel="0" collapsed="false"/>
    <row r="137" s="5" customFormat="true" ht="12.8" hidden="false" customHeight="false" outlineLevel="0" collapsed="false"/>
    <row r="138" s="5" customFormat="true" ht="12.8" hidden="false" customHeight="false" outlineLevel="0" collapsed="false"/>
    <row r="139" s="5" customFormat="true" ht="12.8" hidden="false" customHeight="false" outlineLevel="0" collapsed="false"/>
    <row r="140" s="5" customFormat="true" ht="12.8" hidden="false" customHeight="false" outlineLevel="0" collapsed="false"/>
    <row r="141" s="5" customFormat="true" ht="12.8" hidden="false" customHeight="false" outlineLevel="0" collapsed="false"/>
    <row r="142" s="5" customFormat="true" ht="12.8" hidden="false" customHeight="false" outlineLevel="0" collapsed="false"/>
    <row r="143" s="5" customFormat="true" ht="12.8" hidden="false" customHeight="false" outlineLevel="0" collapsed="false"/>
    <row r="144" s="5" customFormat="true" ht="12.8" hidden="false" customHeight="false" outlineLevel="0" collapsed="false"/>
    <row r="145" s="5" customFormat="true" ht="12.8" hidden="false" customHeight="false" outlineLevel="0" collapsed="false"/>
    <row r="146" s="5" customFormat="true" ht="12.8" hidden="false" customHeight="false" outlineLevel="0" collapsed="false"/>
    <row r="147" s="5" customFormat="true" ht="12.8" hidden="false" customHeight="false" outlineLevel="0" collapsed="false"/>
    <row r="148" s="5" customFormat="true" ht="12.8" hidden="false" customHeight="false" outlineLevel="0" collapsed="false"/>
    <row r="149" s="5" customFormat="true" ht="12.8" hidden="false" customHeight="false" outlineLevel="0" collapsed="false"/>
    <row r="150" s="5" customFormat="true" ht="12.8" hidden="false" customHeight="false" outlineLevel="0" collapsed="false"/>
    <row r="151" s="5" customFormat="true" ht="12.8" hidden="false" customHeight="false" outlineLevel="0" collapsed="false"/>
    <row r="152" s="5" customFormat="true" ht="12.8" hidden="false" customHeight="false" outlineLevel="0" collapsed="false"/>
    <row r="153" s="5" customFormat="true" ht="12.8" hidden="false" customHeight="false" outlineLevel="0" collapsed="false"/>
    <row r="154" s="5" customFormat="true" ht="12.8" hidden="false" customHeight="false" outlineLevel="0" collapsed="false"/>
    <row r="155" s="5" customFormat="true" ht="12.8" hidden="false" customHeight="false" outlineLevel="0" collapsed="false"/>
    <row r="156" s="5" customFormat="true" ht="12.8" hidden="false" customHeight="false" outlineLevel="0" collapsed="false"/>
    <row r="157" s="5" customFormat="true" ht="12.8" hidden="false" customHeight="false" outlineLevel="0" collapsed="false"/>
    <row r="158" s="5" customFormat="true" ht="12.8" hidden="false" customHeight="false" outlineLevel="0" collapsed="false"/>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Roman,obyčejné"&amp;12&amp;A</oddHeader>
    <oddFooter>&amp;C&amp;"Times New Roman,obyčejné"&amp;12Stránka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CM97"/>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F20" activeCellId="0" sqref="AF20"/>
    </sheetView>
  </sheetViews>
  <sheetFormatPr defaultColWidth="8.5078125" defaultRowHeight="12.8" zeroHeight="false" outlineLevelRow="0" outlineLevelCol="0"/>
  <cols>
    <col collapsed="false" customWidth="true" hidden="false" outlineLevel="0" max="1" min="1" style="0" width="8.34"/>
    <col collapsed="false" customWidth="true" hidden="false" outlineLevel="0" max="2" min="2" style="0" width="1.69"/>
    <col collapsed="false" customWidth="true" hidden="false" outlineLevel="0" max="3" min="3" style="0" width="4.16"/>
    <col collapsed="false" customWidth="true" hidden="false" outlineLevel="0" max="33" min="4" style="0" width="2.66"/>
    <col collapsed="false" customWidth="true" hidden="false" outlineLevel="0" max="34" min="34" style="0" width="3.34"/>
    <col collapsed="false" customWidth="true" hidden="false" outlineLevel="0" max="35" min="35" style="0" width="31.66"/>
    <col collapsed="false" customWidth="true" hidden="false" outlineLevel="0" max="37" min="36" style="0" width="2.5"/>
    <col collapsed="false" customWidth="true" hidden="false" outlineLevel="0" max="38" min="38" style="0" width="8.34"/>
    <col collapsed="false" customWidth="true" hidden="false" outlineLevel="0" max="39" min="39" style="0" width="3.34"/>
    <col collapsed="false" customWidth="true" hidden="false" outlineLevel="0" max="40" min="40" style="0" width="13.34"/>
    <col collapsed="false" customWidth="true" hidden="false" outlineLevel="0" max="41" min="41" style="0" width="7.5"/>
    <col collapsed="false" customWidth="true" hidden="false" outlineLevel="0" max="42" min="42" style="0" width="4.16"/>
    <col collapsed="false" customWidth="true" hidden="true" outlineLevel="0" max="43" min="43" style="0" width="15.66"/>
    <col collapsed="false" customWidth="true" hidden="false" outlineLevel="0" max="44" min="44" style="0" width="13.66"/>
    <col collapsed="false" customWidth="true" hidden="true" outlineLevel="0" max="47" min="45" style="0" width="25.83"/>
    <col collapsed="false" customWidth="true" hidden="true" outlineLevel="0" max="49" min="48" style="0" width="21.66"/>
    <col collapsed="false" customWidth="true" hidden="true" outlineLevel="0" max="51" min="50" style="0" width="25"/>
    <col collapsed="false" customWidth="true" hidden="true" outlineLevel="0" max="52" min="52" style="0" width="21.66"/>
    <col collapsed="false" customWidth="true" hidden="true" outlineLevel="0" max="53" min="53" style="0" width="19.15"/>
    <col collapsed="false" customWidth="true" hidden="true" outlineLevel="0" max="54" min="54" style="0" width="25"/>
    <col collapsed="false" customWidth="true" hidden="true" outlineLevel="0" max="55" min="55" style="0" width="21.66"/>
    <col collapsed="false" customWidth="true" hidden="true" outlineLevel="0" max="56" min="56" style="0" width="19.15"/>
    <col collapsed="false" customWidth="true" hidden="false" outlineLevel="0" max="57" min="57" style="0" width="66.5"/>
    <col collapsed="false" customWidth="true" hidden="true" outlineLevel="0" max="91" min="71" style="0" width="9.34"/>
  </cols>
  <sheetData>
    <row r="1" customFormat="false" ht="12.8" hidden="false" customHeight="false" outlineLevel="0" collapsed="false">
      <c r="A1" s="11" t="s">
        <v>188</v>
      </c>
      <c r="AZ1" s="11"/>
      <c r="BA1" s="11" t="s">
        <v>189</v>
      </c>
      <c r="BB1" s="11"/>
      <c r="BT1" s="11" t="s">
        <v>190</v>
      </c>
      <c r="BU1" s="11" t="s">
        <v>190</v>
      </c>
      <c r="BV1" s="11" t="s">
        <v>191</v>
      </c>
    </row>
    <row r="2" customFormat="false" ht="36.95" hidden="false" customHeight="true" outlineLevel="0" collapsed="false">
      <c r="AR2" s="12" t="s">
        <v>192</v>
      </c>
      <c r="AS2" s="12"/>
      <c r="AT2" s="12"/>
      <c r="AU2" s="12"/>
      <c r="AV2" s="12"/>
      <c r="AW2" s="12"/>
      <c r="AX2" s="12"/>
      <c r="AY2" s="12"/>
      <c r="AZ2" s="12"/>
      <c r="BA2" s="12"/>
      <c r="BB2" s="12"/>
      <c r="BC2" s="12"/>
      <c r="BD2" s="12"/>
      <c r="BE2" s="12"/>
      <c r="BS2" s="13" t="s">
        <v>193</v>
      </c>
      <c r="BT2" s="13" t="s">
        <v>194</v>
      </c>
    </row>
    <row r="3" customFormat="false" ht="6.95" hidden="false" customHeight="true" outlineLevel="0" collapsed="false">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193</v>
      </c>
      <c r="BT3" s="13" t="s">
        <v>195</v>
      </c>
    </row>
    <row r="4" customFormat="false" ht="24.95" hidden="false" customHeight="true" outlineLevel="0" collapsed="false">
      <c r="B4" s="16"/>
      <c r="D4" s="17" t="s">
        <v>196</v>
      </c>
      <c r="AR4" s="16"/>
      <c r="AS4" s="18" t="s">
        <v>197</v>
      </c>
      <c r="BS4" s="13" t="s">
        <v>198</v>
      </c>
    </row>
    <row r="5" customFormat="false" ht="12" hidden="false" customHeight="true" outlineLevel="0" collapsed="false">
      <c r="B5" s="16"/>
      <c r="D5" s="19" t="s">
        <v>199</v>
      </c>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R5" s="16"/>
      <c r="BS5" s="13" t="s">
        <v>193</v>
      </c>
    </row>
    <row r="6" customFormat="false" ht="36.95" hidden="false" customHeight="true" outlineLevel="0" collapsed="false">
      <c r="B6" s="16"/>
      <c r="D6" s="21" t="s">
        <v>200</v>
      </c>
      <c r="K6" s="22" t="s">
        <v>201</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R6" s="16"/>
      <c r="BS6" s="13" t="s">
        <v>193</v>
      </c>
    </row>
    <row r="7" customFormat="false" ht="12" hidden="false" customHeight="true" outlineLevel="0" collapsed="false">
      <c r="B7" s="16"/>
      <c r="D7" s="23" t="s">
        <v>202</v>
      </c>
      <c r="K7" s="24"/>
      <c r="AK7" s="23" t="s">
        <v>203</v>
      </c>
      <c r="AN7" s="24"/>
      <c r="AR7" s="16"/>
      <c r="BS7" s="13" t="s">
        <v>193</v>
      </c>
    </row>
    <row r="8" customFormat="false" ht="12" hidden="false" customHeight="true" outlineLevel="0" collapsed="false">
      <c r="B8" s="16"/>
      <c r="D8" s="23" t="s">
        <v>204</v>
      </c>
      <c r="K8" s="24" t="s">
        <v>205</v>
      </c>
      <c r="AK8" s="23" t="s">
        <v>206</v>
      </c>
      <c r="AN8" s="25" t="n">
        <v>45676</v>
      </c>
      <c r="AR8" s="16"/>
      <c r="BS8" s="13" t="s">
        <v>193</v>
      </c>
    </row>
    <row r="9" customFormat="false" ht="14.4" hidden="false" customHeight="true" outlineLevel="0" collapsed="false">
      <c r="B9" s="16"/>
      <c r="AR9" s="16"/>
      <c r="BS9" s="13" t="s">
        <v>193</v>
      </c>
    </row>
    <row r="10" customFormat="false" ht="12" hidden="false" customHeight="true" outlineLevel="0" collapsed="false">
      <c r="B10" s="16"/>
      <c r="D10" s="23" t="s">
        <v>207</v>
      </c>
      <c r="AK10" s="23" t="s">
        <v>208</v>
      </c>
      <c r="AN10" s="24" t="s">
        <v>209</v>
      </c>
      <c r="AR10" s="16"/>
      <c r="BS10" s="13" t="s">
        <v>193</v>
      </c>
    </row>
    <row r="11" customFormat="false" ht="18.5" hidden="false" customHeight="true" outlineLevel="0" collapsed="false">
      <c r="B11" s="16"/>
      <c r="E11" s="24" t="s">
        <v>210</v>
      </c>
      <c r="AK11" s="23" t="s">
        <v>211</v>
      </c>
      <c r="AN11" s="24" t="s">
        <v>212</v>
      </c>
      <c r="AR11" s="16"/>
      <c r="BS11" s="13" t="s">
        <v>193</v>
      </c>
    </row>
    <row r="12" customFormat="false" ht="6.95" hidden="false" customHeight="true" outlineLevel="0" collapsed="false">
      <c r="B12" s="16"/>
      <c r="AR12" s="16"/>
      <c r="BS12" s="13" t="s">
        <v>193</v>
      </c>
    </row>
    <row r="13" customFormat="false" ht="12" hidden="false" customHeight="true" outlineLevel="0" collapsed="false">
      <c r="B13" s="16"/>
      <c r="D13" s="23" t="s">
        <v>213</v>
      </c>
      <c r="AK13" s="23" t="s">
        <v>208</v>
      </c>
      <c r="AN13" s="24"/>
      <c r="AR13" s="16"/>
      <c r="BS13" s="13" t="s">
        <v>193</v>
      </c>
    </row>
    <row r="14" customFormat="false" ht="12.8" hidden="false" customHeight="false" outlineLevel="0" collapsed="false">
      <c r="B14" s="16"/>
      <c r="E14" s="24" t="s">
        <v>214</v>
      </c>
      <c r="AK14" s="23" t="s">
        <v>211</v>
      </c>
      <c r="AN14" s="24"/>
      <c r="AR14" s="16"/>
      <c r="BS14" s="13" t="s">
        <v>193</v>
      </c>
    </row>
    <row r="15" customFormat="false" ht="6.95" hidden="false" customHeight="true" outlineLevel="0" collapsed="false">
      <c r="B15" s="16"/>
      <c r="AR15" s="16"/>
      <c r="BS15" s="13" t="s">
        <v>190</v>
      </c>
    </row>
    <row r="16" customFormat="false" ht="12" hidden="false" customHeight="true" outlineLevel="0" collapsed="false">
      <c r="B16" s="16"/>
      <c r="D16" s="23" t="s">
        <v>215</v>
      </c>
      <c r="AK16" s="23" t="s">
        <v>208</v>
      </c>
      <c r="AN16" s="24" t="s">
        <v>216</v>
      </c>
      <c r="AR16" s="16"/>
      <c r="BS16" s="13" t="s">
        <v>190</v>
      </c>
    </row>
    <row r="17" customFormat="false" ht="18.5" hidden="false" customHeight="true" outlineLevel="0" collapsed="false">
      <c r="B17" s="16"/>
      <c r="E17" s="24" t="s">
        <v>217</v>
      </c>
      <c r="AK17" s="23" t="s">
        <v>211</v>
      </c>
      <c r="AN17" s="24" t="s">
        <v>218</v>
      </c>
      <c r="AR17" s="16"/>
      <c r="BS17" s="13" t="s">
        <v>219</v>
      </c>
    </row>
    <row r="18" customFormat="false" ht="6.95" hidden="false" customHeight="true" outlineLevel="0" collapsed="false">
      <c r="B18" s="16"/>
      <c r="AR18" s="16"/>
      <c r="BS18" s="13" t="s">
        <v>193</v>
      </c>
    </row>
    <row r="19" customFormat="false" ht="12" hidden="false" customHeight="true" outlineLevel="0" collapsed="false">
      <c r="B19" s="16"/>
      <c r="D19" s="23" t="s">
        <v>220</v>
      </c>
      <c r="AK19" s="23" t="s">
        <v>208</v>
      </c>
      <c r="AN19" s="24" t="s">
        <v>221</v>
      </c>
      <c r="AR19" s="16"/>
      <c r="BS19" s="13" t="s">
        <v>193</v>
      </c>
    </row>
    <row r="20" customFormat="false" ht="18.5" hidden="false" customHeight="true" outlineLevel="0" collapsed="false">
      <c r="B20" s="16"/>
      <c r="E20" s="24" t="s">
        <v>222</v>
      </c>
      <c r="AK20" s="23" t="s">
        <v>211</v>
      </c>
      <c r="AN20" s="24"/>
      <c r="AR20" s="16"/>
      <c r="BS20" s="13" t="s">
        <v>219</v>
      </c>
    </row>
    <row r="21" customFormat="false" ht="6.95" hidden="false" customHeight="true" outlineLevel="0" collapsed="false">
      <c r="B21" s="16"/>
      <c r="AR21" s="16"/>
    </row>
    <row r="22" customFormat="false" ht="12" hidden="false" customHeight="true" outlineLevel="0" collapsed="false">
      <c r="B22" s="16"/>
      <c r="D22" s="23" t="s">
        <v>223</v>
      </c>
      <c r="AR22" s="16"/>
    </row>
    <row r="23" customFormat="false" ht="16.5" hidden="false" customHeight="true" outlineLevel="0" collapsed="false">
      <c r="B23" s="1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R23" s="16"/>
    </row>
    <row r="24" customFormat="false" ht="6.95" hidden="false" customHeight="true" outlineLevel="0" collapsed="false">
      <c r="B24" s="16"/>
      <c r="AR24" s="16"/>
    </row>
    <row r="25" customFormat="false" ht="6.95" hidden="false" customHeight="true" outlineLevel="0" collapsed="false">
      <c r="B25" s="16"/>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6"/>
    </row>
    <row r="26" s="33" customFormat="true" ht="25.9" hidden="false" customHeight="true" outlineLevel="0" collapsed="false">
      <c r="A26" s="28"/>
      <c r="B26" s="29"/>
      <c r="C26" s="28"/>
      <c r="D26" s="30" t="s">
        <v>224</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2" t="n">
        <f aca="false">ROUND(AG94,2)</f>
        <v>328297.28</v>
      </c>
      <c r="AL26" s="32"/>
      <c r="AM26" s="32"/>
      <c r="AN26" s="32"/>
      <c r="AO26" s="32"/>
      <c r="AP26" s="28"/>
      <c r="AQ26" s="28"/>
      <c r="AR26" s="29"/>
      <c r="BE26" s="28"/>
    </row>
    <row r="27" s="33" customFormat="true" ht="6.95" hidden="false" customHeight="true" outlineLevel="0" collapsed="false">
      <c r="A27" s="28"/>
      <c r="B27" s="29"/>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9"/>
      <c r="BE27" s="28"/>
    </row>
    <row r="28" s="33" customFormat="true" ht="12.8" hidden="false" customHeight="false" outlineLevel="0" collapsed="false">
      <c r="A28" s="28"/>
      <c r="B28" s="29"/>
      <c r="C28" s="28"/>
      <c r="D28" s="28"/>
      <c r="E28" s="28"/>
      <c r="F28" s="28"/>
      <c r="G28" s="28"/>
      <c r="H28" s="28"/>
      <c r="I28" s="28"/>
      <c r="J28" s="28"/>
      <c r="K28" s="28"/>
      <c r="L28" s="34" t="s">
        <v>225</v>
      </c>
      <c r="M28" s="34"/>
      <c r="N28" s="34"/>
      <c r="O28" s="34"/>
      <c r="P28" s="34"/>
      <c r="Q28" s="28"/>
      <c r="R28" s="28"/>
      <c r="S28" s="28"/>
      <c r="T28" s="28"/>
      <c r="U28" s="28"/>
      <c r="V28" s="28"/>
      <c r="W28" s="34" t="s">
        <v>226</v>
      </c>
      <c r="X28" s="34"/>
      <c r="Y28" s="34"/>
      <c r="Z28" s="34"/>
      <c r="AA28" s="34"/>
      <c r="AB28" s="34"/>
      <c r="AC28" s="34"/>
      <c r="AD28" s="34"/>
      <c r="AE28" s="34"/>
      <c r="AF28" s="28"/>
      <c r="AG28" s="28"/>
      <c r="AH28" s="28"/>
      <c r="AI28" s="28"/>
      <c r="AJ28" s="28"/>
      <c r="AK28" s="34" t="s">
        <v>227</v>
      </c>
      <c r="AL28" s="34"/>
      <c r="AM28" s="34"/>
      <c r="AN28" s="34"/>
      <c r="AO28" s="34"/>
      <c r="AP28" s="28"/>
      <c r="AQ28" s="28"/>
      <c r="AR28" s="29"/>
      <c r="BE28" s="28"/>
    </row>
    <row r="29" s="35" customFormat="true" ht="14.4" hidden="false" customHeight="true" outlineLevel="0" collapsed="false">
      <c r="B29" s="36"/>
      <c r="D29" s="23" t="s">
        <v>228</v>
      </c>
      <c r="F29" s="23" t="s">
        <v>229</v>
      </c>
      <c r="L29" s="37" t="n">
        <v>0.21</v>
      </c>
      <c r="M29" s="37"/>
      <c r="N29" s="37"/>
      <c r="O29" s="37"/>
      <c r="P29" s="37"/>
      <c r="W29" s="38" t="n">
        <f aca="false">ROUND(AZ94, 2)</f>
        <v>328297.28</v>
      </c>
      <c r="X29" s="38"/>
      <c r="Y29" s="38"/>
      <c r="Z29" s="38"/>
      <c r="AA29" s="38"/>
      <c r="AB29" s="38"/>
      <c r="AC29" s="38"/>
      <c r="AD29" s="38"/>
      <c r="AE29" s="38"/>
      <c r="AK29" s="38" t="n">
        <f aca="false">ROUND(AV94, 2)</f>
        <v>68942.43</v>
      </c>
      <c r="AL29" s="38"/>
      <c r="AM29" s="38"/>
      <c r="AN29" s="38"/>
      <c r="AO29" s="38"/>
      <c r="AR29" s="36"/>
    </row>
    <row r="30" s="35" customFormat="true" ht="14.4" hidden="false" customHeight="true" outlineLevel="0" collapsed="false">
      <c r="B30" s="36"/>
      <c r="F30" s="23" t="s">
        <v>230</v>
      </c>
      <c r="L30" s="37" t="n">
        <v>0.12</v>
      </c>
      <c r="M30" s="37"/>
      <c r="N30" s="37"/>
      <c r="O30" s="37"/>
      <c r="P30" s="37"/>
      <c r="W30" s="38" t="n">
        <f aca="false">ROUND(BA94, 2)</f>
        <v>0</v>
      </c>
      <c r="X30" s="38"/>
      <c r="Y30" s="38"/>
      <c r="Z30" s="38"/>
      <c r="AA30" s="38"/>
      <c r="AB30" s="38"/>
      <c r="AC30" s="38"/>
      <c r="AD30" s="38"/>
      <c r="AE30" s="38"/>
      <c r="AK30" s="38" t="n">
        <f aca="false">ROUND(AW94, 2)</f>
        <v>0</v>
      </c>
      <c r="AL30" s="38"/>
      <c r="AM30" s="38"/>
      <c r="AN30" s="38"/>
      <c r="AO30" s="38"/>
      <c r="AR30" s="36"/>
    </row>
    <row r="31" s="35" customFormat="true" ht="14.4" hidden="true" customHeight="true" outlineLevel="0" collapsed="false">
      <c r="B31" s="36"/>
      <c r="F31" s="23" t="s">
        <v>231</v>
      </c>
      <c r="L31" s="37" t="n">
        <v>0.21</v>
      </c>
      <c r="M31" s="37"/>
      <c r="N31" s="37"/>
      <c r="O31" s="37"/>
      <c r="P31" s="37"/>
      <c r="W31" s="38" t="n">
        <f aca="false">ROUND(BB94, 2)</f>
        <v>0</v>
      </c>
      <c r="X31" s="38"/>
      <c r="Y31" s="38"/>
      <c r="Z31" s="38"/>
      <c r="AA31" s="38"/>
      <c r="AB31" s="38"/>
      <c r="AC31" s="38"/>
      <c r="AD31" s="38"/>
      <c r="AE31" s="38"/>
      <c r="AK31" s="38" t="n">
        <v>0</v>
      </c>
      <c r="AL31" s="38"/>
      <c r="AM31" s="38"/>
      <c r="AN31" s="38"/>
      <c r="AO31" s="38"/>
      <c r="AR31" s="36"/>
    </row>
    <row r="32" s="35" customFormat="true" ht="14.4" hidden="true" customHeight="true" outlineLevel="0" collapsed="false">
      <c r="B32" s="36"/>
      <c r="F32" s="23" t="s">
        <v>232</v>
      </c>
      <c r="L32" s="37" t="n">
        <v>0.12</v>
      </c>
      <c r="M32" s="37"/>
      <c r="N32" s="37"/>
      <c r="O32" s="37"/>
      <c r="P32" s="37"/>
      <c r="W32" s="38" t="n">
        <f aca="false">ROUND(BC94, 2)</f>
        <v>0</v>
      </c>
      <c r="X32" s="38"/>
      <c r="Y32" s="38"/>
      <c r="Z32" s="38"/>
      <c r="AA32" s="38"/>
      <c r="AB32" s="38"/>
      <c r="AC32" s="38"/>
      <c r="AD32" s="38"/>
      <c r="AE32" s="38"/>
      <c r="AK32" s="38" t="n">
        <v>0</v>
      </c>
      <c r="AL32" s="38"/>
      <c r="AM32" s="38"/>
      <c r="AN32" s="38"/>
      <c r="AO32" s="38"/>
      <c r="AR32" s="36"/>
    </row>
    <row r="33" s="35" customFormat="true" ht="14.4" hidden="true" customHeight="true" outlineLevel="0" collapsed="false">
      <c r="B33" s="36"/>
      <c r="F33" s="23" t="s">
        <v>233</v>
      </c>
      <c r="L33" s="37" t="n">
        <v>0</v>
      </c>
      <c r="M33" s="37"/>
      <c r="N33" s="37"/>
      <c r="O33" s="37"/>
      <c r="P33" s="37"/>
      <c r="W33" s="38" t="n">
        <f aca="false">ROUND(BD94, 2)</f>
        <v>0</v>
      </c>
      <c r="X33" s="38"/>
      <c r="Y33" s="38"/>
      <c r="Z33" s="38"/>
      <c r="AA33" s="38"/>
      <c r="AB33" s="38"/>
      <c r="AC33" s="38"/>
      <c r="AD33" s="38"/>
      <c r="AE33" s="38"/>
      <c r="AK33" s="38" t="n">
        <v>0</v>
      </c>
      <c r="AL33" s="38"/>
      <c r="AM33" s="38"/>
      <c r="AN33" s="38"/>
      <c r="AO33" s="38"/>
      <c r="AR33" s="36"/>
    </row>
    <row r="34" s="33" customFormat="true" ht="6.95" hidden="false" customHeight="true" outlineLevel="0" collapsed="false">
      <c r="A34" s="28"/>
      <c r="B34" s="29"/>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9"/>
      <c r="BE34" s="28"/>
    </row>
    <row r="35" s="33" customFormat="true" ht="25.9" hidden="false" customHeight="true" outlineLevel="0" collapsed="false">
      <c r="A35" s="28"/>
      <c r="B35" s="29"/>
      <c r="C35" s="39"/>
      <c r="D35" s="40" t="s">
        <v>234</v>
      </c>
      <c r="E35" s="41"/>
      <c r="F35" s="41"/>
      <c r="G35" s="41"/>
      <c r="H35" s="41"/>
      <c r="I35" s="41"/>
      <c r="J35" s="41"/>
      <c r="K35" s="41"/>
      <c r="L35" s="41"/>
      <c r="M35" s="41"/>
      <c r="N35" s="41"/>
      <c r="O35" s="41"/>
      <c r="P35" s="41"/>
      <c r="Q35" s="41"/>
      <c r="R35" s="41"/>
      <c r="S35" s="41"/>
      <c r="T35" s="42" t="s">
        <v>235</v>
      </c>
      <c r="U35" s="41"/>
      <c r="V35" s="41"/>
      <c r="W35" s="41"/>
      <c r="X35" s="43" t="s">
        <v>236</v>
      </c>
      <c r="Y35" s="43"/>
      <c r="Z35" s="43"/>
      <c r="AA35" s="43"/>
      <c r="AB35" s="43"/>
      <c r="AC35" s="41"/>
      <c r="AD35" s="41"/>
      <c r="AE35" s="41"/>
      <c r="AF35" s="41"/>
      <c r="AG35" s="41"/>
      <c r="AH35" s="41"/>
      <c r="AI35" s="41"/>
      <c r="AJ35" s="41"/>
      <c r="AK35" s="44" t="n">
        <f aca="false">SUM(AK26:AK33)</f>
        <v>397239.71</v>
      </c>
      <c r="AL35" s="44"/>
      <c r="AM35" s="44"/>
      <c r="AN35" s="44"/>
      <c r="AO35" s="44"/>
      <c r="AP35" s="39"/>
      <c r="AQ35" s="39"/>
      <c r="AR35" s="29"/>
      <c r="BE35" s="28"/>
    </row>
    <row r="36" s="33" customFormat="true" ht="6.95" hidden="false" customHeight="true" outlineLevel="0" collapsed="false">
      <c r="A36" s="28"/>
      <c r="B36" s="29"/>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9"/>
      <c r="BE36" s="28"/>
    </row>
    <row r="37" s="33" customFormat="true" ht="14.4" hidden="false" customHeight="true" outlineLevel="0" collapsed="false">
      <c r="A37" s="28"/>
      <c r="B37" s="29"/>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9"/>
      <c r="BE37" s="28"/>
    </row>
    <row r="38" customFormat="false" ht="14.4" hidden="false" customHeight="true" outlineLevel="0" collapsed="false">
      <c r="B38" s="16"/>
      <c r="AR38" s="16"/>
    </row>
    <row r="39" customFormat="false" ht="14.4" hidden="false" customHeight="true" outlineLevel="0" collapsed="false">
      <c r="B39" s="16"/>
      <c r="AR39" s="16"/>
    </row>
    <row r="40" customFormat="false" ht="14.4" hidden="false" customHeight="true" outlineLevel="0" collapsed="false">
      <c r="B40" s="16"/>
      <c r="AR40" s="16"/>
    </row>
    <row r="41" customFormat="false" ht="14.4" hidden="false" customHeight="true" outlineLevel="0" collapsed="false">
      <c r="B41" s="16"/>
      <c r="AR41" s="16"/>
    </row>
    <row r="42" customFormat="false" ht="14.4" hidden="false" customHeight="true" outlineLevel="0" collapsed="false">
      <c r="B42" s="16"/>
      <c r="AR42" s="16"/>
    </row>
    <row r="43" customFormat="false" ht="14.4" hidden="false" customHeight="true" outlineLevel="0" collapsed="false">
      <c r="B43" s="16"/>
      <c r="AR43" s="16"/>
    </row>
    <row r="44" customFormat="false" ht="14.4" hidden="false" customHeight="true" outlineLevel="0" collapsed="false">
      <c r="B44" s="16"/>
      <c r="AR44" s="16"/>
    </row>
    <row r="45" customFormat="false" ht="14.4" hidden="false" customHeight="true" outlineLevel="0" collapsed="false">
      <c r="B45" s="16"/>
      <c r="AR45" s="16"/>
    </row>
    <row r="46" customFormat="false" ht="14.4" hidden="false" customHeight="true" outlineLevel="0" collapsed="false">
      <c r="B46" s="16"/>
      <c r="AR46" s="16"/>
    </row>
    <row r="47" customFormat="false" ht="14.4" hidden="false" customHeight="true" outlineLevel="0" collapsed="false">
      <c r="B47" s="16"/>
      <c r="AR47" s="16"/>
    </row>
    <row r="48" customFormat="false" ht="14.4" hidden="false" customHeight="true" outlineLevel="0" collapsed="false">
      <c r="B48" s="16"/>
      <c r="AR48" s="16"/>
    </row>
    <row r="49" s="33" customFormat="true" ht="14.4" hidden="false" customHeight="true" outlineLevel="0" collapsed="false">
      <c r="B49" s="45"/>
      <c r="D49" s="46" t="s">
        <v>237</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238</v>
      </c>
      <c r="AI49" s="47"/>
      <c r="AJ49" s="47"/>
      <c r="AK49" s="47"/>
      <c r="AL49" s="47"/>
      <c r="AM49" s="47"/>
      <c r="AN49" s="47"/>
      <c r="AO49" s="47"/>
      <c r="AR49" s="45"/>
    </row>
    <row r="50" customFormat="false" ht="12.8" hidden="false" customHeight="false" outlineLevel="0" collapsed="false">
      <c r="B50" s="16"/>
      <c r="AR50" s="16"/>
    </row>
    <row r="51" customFormat="false" ht="12.8" hidden="false" customHeight="false" outlineLevel="0" collapsed="false">
      <c r="B51" s="16"/>
      <c r="AR51" s="16"/>
    </row>
    <row r="52" customFormat="false" ht="12.8" hidden="false" customHeight="false" outlineLevel="0" collapsed="false">
      <c r="B52" s="16"/>
      <c r="AR52" s="16"/>
    </row>
    <row r="53" customFormat="false" ht="12.8" hidden="false" customHeight="false" outlineLevel="0" collapsed="false">
      <c r="B53" s="16"/>
      <c r="AR53" s="16"/>
    </row>
    <row r="54" customFormat="false" ht="12.8" hidden="false" customHeight="false" outlineLevel="0" collapsed="false">
      <c r="B54" s="16"/>
      <c r="AR54" s="16"/>
    </row>
    <row r="55" customFormat="false" ht="12.8" hidden="false" customHeight="false" outlineLevel="0" collapsed="false">
      <c r="B55" s="16"/>
      <c r="AR55" s="16"/>
    </row>
    <row r="56" customFormat="false" ht="12.8" hidden="false" customHeight="false" outlineLevel="0" collapsed="false">
      <c r="B56" s="16"/>
      <c r="AR56" s="16"/>
    </row>
    <row r="57" customFormat="false" ht="12.8" hidden="false" customHeight="false" outlineLevel="0" collapsed="false">
      <c r="B57" s="16"/>
      <c r="AR57" s="16"/>
    </row>
    <row r="58" customFormat="false" ht="12.8" hidden="false" customHeight="false" outlineLevel="0" collapsed="false">
      <c r="B58" s="16"/>
      <c r="AR58" s="16"/>
    </row>
    <row r="59" customFormat="false" ht="12.8" hidden="false" customHeight="false" outlineLevel="0" collapsed="false">
      <c r="B59" s="16"/>
      <c r="AR59" s="16"/>
    </row>
    <row r="60" s="33" customFormat="true" ht="12.8" hidden="false" customHeight="false" outlineLevel="0" collapsed="false">
      <c r="A60" s="28"/>
      <c r="B60" s="29"/>
      <c r="C60" s="28"/>
      <c r="D60" s="48" t="s">
        <v>239</v>
      </c>
      <c r="E60" s="31"/>
      <c r="F60" s="31"/>
      <c r="G60" s="31"/>
      <c r="H60" s="31"/>
      <c r="I60" s="31"/>
      <c r="J60" s="31"/>
      <c r="K60" s="31"/>
      <c r="L60" s="31"/>
      <c r="M60" s="31"/>
      <c r="N60" s="31"/>
      <c r="O60" s="31"/>
      <c r="P60" s="31"/>
      <c r="Q60" s="31"/>
      <c r="R60" s="31"/>
      <c r="S60" s="31"/>
      <c r="T60" s="31"/>
      <c r="U60" s="31"/>
      <c r="V60" s="48" t="s">
        <v>240</v>
      </c>
      <c r="W60" s="31"/>
      <c r="X60" s="31"/>
      <c r="Y60" s="31"/>
      <c r="Z60" s="31"/>
      <c r="AA60" s="31"/>
      <c r="AB60" s="31"/>
      <c r="AC60" s="31"/>
      <c r="AD60" s="31"/>
      <c r="AE60" s="31"/>
      <c r="AF60" s="31"/>
      <c r="AG60" s="31"/>
      <c r="AH60" s="48" t="s">
        <v>239</v>
      </c>
      <c r="AI60" s="31"/>
      <c r="AJ60" s="31"/>
      <c r="AK60" s="31"/>
      <c r="AL60" s="31"/>
      <c r="AM60" s="48" t="s">
        <v>240</v>
      </c>
      <c r="AN60" s="31"/>
      <c r="AO60" s="31"/>
      <c r="AP60" s="28"/>
      <c r="AQ60" s="28"/>
      <c r="AR60" s="29"/>
      <c r="BE60" s="28"/>
    </row>
    <row r="61" customFormat="false" ht="12.8" hidden="false" customHeight="false" outlineLevel="0" collapsed="false">
      <c r="B61" s="16"/>
      <c r="AR61" s="16"/>
    </row>
    <row r="62" customFormat="false" ht="12.8" hidden="false" customHeight="false" outlineLevel="0" collapsed="false">
      <c r="B62" s="16"/>
      <c r="AR62" s="16"/>
    </row>
    <row r="63" customFormat="false" ht="12.8" hidden="false" customHeight="false" outlineLevel="0" collapsed="false">
      <c r="B63" s="16"/>
      <c r="AR63" s="16"/>
    </row>
    <row r="64" s="33" customFormat="true" ht="12.8" hidden="false" customHeight="false" outlineLevel="0" collapsed="false">
      <c r="A64" s="28"/>
      <c r="B64" s="29"/>
      <c r="C64" s="28"/>
      <c r="D64" s="46" t="s">
        <v>241</v>
      </c>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6" t="s">
        <v>242</v>
      </c>
      <c r="AI64" s="49"/>
      <c r="AJ64" s="49"/>
      <c r="AK64" s="49"/>
      <c r="AL64" s="49"/>
      <c r="AM64" s="49"/>
      <c r="AN64" s="49"/>
      <c r="AO64" s="49"/>
      <c r="AP64" s="28"/>
      <c r="AQ64" s="28"/>
      <c r="AR64" s="29"/>
      <c r="BE64" s="28"/>
    </row>
    <row r="65" customFormat="false" ht="12.8" hidden="false" customHeight="false" outlineLevel="0" collapsed="false">
      <c r="B65" s="16"/>
      <c r="AR65" s="16"/>
    </row>
    <row r="66" customFormat="false" ht="12.8" hidden="false" customHeight="false" outlineLevel="0" collapsed="false">
      <c r="B66" s="16"/>
      <c r="AR66" s="16"/>
    </row>
    <row r="67" customFormat="false" ht="12.8" hidden="false" customHeight="false" outlineLevel="0" collapsed="false">
      <c r="B67" s="16"/>
      <c r="AR67" s="16"/>
    </row>
    <row r="68" customFormat="false" ht="12.8" hidden="false" customHeight="false" outlineLevel="0" collapsed="false">
      <c r="B68" s="16"/>
      <c r="AR68" s="16"/>
    </row>
    <row r="69" customFormat="false" ht="12.8" hidden="false" customHeight="false" outlineLevel="0" collapsed="false">
      <c r="B69" s="16"/>
      <c r="AR69" s="16"/>
    </row>
    <row r="70" customFormat="false" ht="12.8" hidden="false" customHeight="false" outlineLevel="0" collapsed="false">
      <c r="B70" s="16"/>
      <c r="AR70" s="16"/>
    </row>
    <row r="71" customFormat="false" ht="12.8" hidden="false" customHeight="false" outlineLevel="0" collapsed="false">
      <c r="B71" s="16"/>
      <c r="AR71" s="16"/>
    </row>
    <row r="72" customFormat="false" ht="12.8" hidden="false" customHeight="false" outlineLevel="0" collapsed="false">
      <c r="B72" s="16"/>
      <c r="AR72" s="16"/>
    </row>
    <row r="73" customFormat="false" ht="12.8" hidden="false" customHeight="false" outlineLevel="0" collapsed="false">
      <c r="B73" s="16"/>
      <c r="AR73" s="16"/>
    </row>
    <row r="74" customFormat="false" ht="12.8" hidden="false" customHeight="false" outlineLevel="0" collapsed="false">
      <c r="B74" s="16"/>
      <c r="AR74" s="16"/>
    </row>
    <row r="75" s="33" customFormat="true" ht="12.8" hidden="false" customHeight="false" outlineLevel="0" collapsed="false">
      <c r="A75" s="28"/>
      <c r="B75" s="29"/>
      <c r="C75" s="28"/>
      <c r="D75" s="48" t="s">
        <v>239</v>
      </c>
      <c r="E75" s="31"/>
      <c r="F75" s="31"/>
      <c r="G75" s="31"/>
      <c r="H75" s="31"/>
      <c r="I75" s="31"/>
      <c r="J75" s="31"/>
      <c r="K75" s="31"/>
      <c r="L75" s="31"/>
      <c r="M75" s="31"/>
      <c r="N75" s="31"/>
      <c r="O75" s="31"/>
      <c r="P75" s="31"/>
      <c r="Q75" s="31"/>
      <c r="R75" s="31"/>
      <c r="S75" s="31"/>
      <c r="T75" s="31"/>
      <c r="U75" s="31"/>
      <c r="V75" s="48" t="s">
        <v>240</v>
      </c>
      <c r="W75" s="31"/>
      <c r="X75" s="31"/>
      <c r="Y75" s="31"/>
      <c r="Z75" s="31"/>
      <c r="AA75" s="31"/>
      <c r="AB75" s="31"/>
      <c r="AC75" s="31"/>
      <c r="AD75" s="31"/>
      <c r="AE75" s="31"/>
      <c r="AF75" s="31"/>
      <c r="AG75" s="31"/>
      <c r="AH75" s="48" t="s">
        <v>239</v>
      </c>
      <c r="AI75" s="31"/>
      <c r="AJ75" s="31"/>
      <c r="AK75" s="31"/>
      <c r="AL75" s="31"/>
      <c r="AM75" s="48" t="s">
        <v>240</v>
      </c>
      <c r="AN75" s="31"/>
      <c r="AO75" s="31"/>
      <c r="AP75" s="28"/>
      <c r="AQ75" s="28"/>
      <c r="AR75" s="29"/>
      <c r="BE75" s="28"/>
    </row>
    <row r="76" s="33" customFormat="true" ht="12.8" hidden="false" customHeight="false" outlineLevel="0" collapsed="false">
      <c r="A76" s="28"/>
      <c r="B76" s="29"/>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9"/>
      <c r="BE76" s="28"/>
    </row>
    <row r="77" s="33" customFormat="true" ht="6.95" hidden="false" customHeight="true" outlineLevel="0" collapsed="false">
      <c r="A77" s="28"/>
      <c r="B77" s="50"/>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29"/>
      <c r="BE77" s="28"/>
    </row>
    <row r="81" s="33" customFormat="true" ht="6.95" hidden="false" customHeight="true" outlineLevel="0" collapsed="false">
      <c r="A81" s="28"/>
      <c r="B81" s="52"/>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29"/>
      <c r="BE81" s="28"/>
    </row>
    <row r="82" s="33" customFormat="true" ht="24.95" hidden="false" customHeight="true" outlineLevel="0" collapsed="false">
      <c r="A82" s="28"/>
      <c r="B82" s="29"/>
      <c r="C82" s="17" t="s">
        <v>243</v>
      </c>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9"/>
      <c r="BE82" s="28"/>
    </row>
    <row r="83" s="33" customFormat="true" ht="6.95" hidden="false" customHeight="true" outlineLevel="0" collapsed="false">
      <c r="A83" s="28"/>
      <c r="B83" s="29"/>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9"/>
      <c r="BE83" s="28"/>
    </row>
    <row r="84" s="54" customFormat="true" ht="12" hidden="false" customHeight="true" outlineLevel="0" collapsed="false">
      <c r="B84" s="55"/>
      <c r="C84" s="23" t="s">
        <v>199</v>
      </c>
      <c r="L84" s="54" t="n">
        <f aca="false">K5</f>
        <v>0</v>
      </c>
      <c r="AR84" s="55"/>
    </row>
    <row r="85" s="56" customFormat="true" ht="36.95" hidden="false" customHeight="true" outlineLevel="0" collapsed="false">
      <c r="B85" s="57"/>
      <c r="C85" s="58" t="s">
        <v>200</v>
      </c>
      <c r="L85" s="59" t="str">
        <f aca="false">K6</f>
        <v>SUPS Karlovy Vary - Kaceni</v>
      </c>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R85" s="57"/>
    </row>
    <row r="86" s="33" customFormat="true" ht="6.95" hidden="false" customHeight="true" outlineLevel="0" collapsed="false">
      <c r="A86" s="28"/>
      <c r="B86" s="29"/>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9"/>
      <c r="BE86" s="28"/>
    </row>
    <row r="87" s="33" customFormat="true" ht="12" hidden="false" customHeight="true" outlineLevel="0" collapsed="false">
      <c r="A87" s="28"/>
      <c r="B87" s="29"/>
      <c r="C87" s="23" t="s">
        <v>204</v>
      </c>
      <c r="D87" s="28"/>
      <c r="E87" s="28"/>
      <c r="F87" s="28"/>
      <c r="G87" s="28"/>
      <c r="H87" s="28"/>
      <c r="I87" s="28"/>
      <c r="J87" s="28"/>
      <c r="K87" s="28"/>
      <c r="L87" s="60" t="str">
        <f aca="false">IF(K8="","",K8)</f>
        <v>Nám. 17. listopadu 710/12, Karlovy Vary – Rybáře</v>
      </c>
      <c r="M87" s="28"/>
      <c r="N87" s="28"/>
      <c r="O87" s="28"/>
      <c r="P87" s="28"/>
      <c r="Q87" s="28"/>
      <c r="R87" s="28"/>
      <c r="S87" s="28"/>
      <c r="T87" s="28"/>
      <c r="U87" s="28"/>
      <c r="V87" s="28"/>
      <c r="W87" s="28"/>
      <c r="X87" s="28"/>
      <c r="Y87" s="28"/>
      <c r="Z87" s="28"/>
      <c r="AA87" s="28"/>
      <c r="AB87" s="28"/>
      <c r="AC87" s="28"/>
      <c r="AD87" s="28"/>
      <c r="AE87" s="28"/>
      <c r="AF87" s="28"/>
      <c r="AG87" s="28"/>
      <c r="AH87" s="28"/>
      <c r="AI87" s="23" t="s">
        <v>206</v>
      </c>
      <c r="AJ87" s="28"/>
      <c r="AK87" s="28"/>
      <c r="AL87" s="28"/>
      <c r="AM87" s="61" t="n">
        <f aca="false">IF(AN8= "","",AN8)</f>
        <v>45676</v>
      </c>
      <c r="AN87" s="61"/>
      <c r="AO87" s="28"/>
      <c r="AP87" s="28"/>
      <c r="AQ87" s="28"/>
      <c r="AR87" s="29"/>
      <c r="BE87" s="28"/>
    </row>
    <row r="88" s="33" customFormat="true" ht="6.95" hidden="false" customHeight="true" outlineLevel="0" collapsed="false">
      <c r="A88" s="28"/>
      <c r="B88" s="29"/>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9"/>
      <c r="BE88" s="28"/>
    </row>
    <row r="89" s="33" customFormat="true" ht="15.15" hidden="false" customHeight="true" outlineLevel="0" collapsed="false">
      <c r="A89" s="28"/>
      <c r="B89" s="29"/>
      <c r="C89" s="23" t="s">
        <v>207</v>
      </c>
      <c r="D89" s="28"/>
      <c r="E89" s="28"/>
      <c r="F89" s="28"/>
      <c r="G89" s="28"/>
      <c r="H89" s="28"/>
      <c r="I89" s="28"/>
      <c r="J89" s="28"/>
      <c r="K89" s="28"/>
      <c r="L89" s="54" t="str">
        <f aca="false">IF(E11= "","",E11)</f>
        <v>Karlovarský kraj</v>
      </c>
      <c r="M89" s="28"/>
      <c r="N89" s="28"/>
      <c r="O89" s="28"/>
      <c r="P89" s="28"/>
      <c r="Q89" s="28"/>
      <c r="R89" s="28"/>
      <c r="S89" s="28"/>
      <c r="T89" s="28"/>
      <c r="U89" s="28"/>
      <c r="V89" s="28"/>
      <c r="W89" s="28"/>
      <c r="X89" s="28"/>
      <c r="Y89" s="28"/>
      <c r="Z89" s="28"/>
      <c r="AA89" s="28"/>
      <c r="AB89" s="28"/>
      <c r="AC89" s="28"/>
      <c r="AD89" s="28"/>
      <c r="AE89" s="28"/>
      <c r="AF89" s="28"/>
      <c r="AG89" s="28"/>
      <c r="AH89" s="28"/>
      <c r="AI89" s="23" t="s">
        <v>215</v>
      </c>
      <c r="AJ89" s="28"/>
      <c r="AK89" s="28"/>
      <c r="AL89" s="28"/>
      <c r="AM89" s="62" t="str">
        <f aca="false">IF(E17="","",E17)</f>
        <v>Energy Benefit Centre a.s.</v>
      </c>
      <c r="AN89" s="62"/>
      <c r="AO89" s="62"/>
      <c r="AP89" s="62"/>
      <c r="AQ89" s="28"/>
      <c r="AR89" s="29"/>
      <c r="AS89" s="63" t="s">
        <v>244</v>
      </c>
      <c r="AT89" s="63"/>
      <c r="AU89" s="64"/>
      <c r="AV89" s="64"/>
      <c r="AW89" s="64"/>
      <c r="AX89" s="64"/>
      <c r="AY89" s="64"/>
      <c r="AZ89" s="64"/>
      <c r="BA89" s="64"/>
      <c r="BB89" s="64"/>
      <c r="BC89" s="64"/>
      <c r="BD89" s="65"/>
      <c r="BE89" s="28"/>
    </row>
    <row r="90" s="33" customFormat="true" ht="15.15" hidden="false" customHeight="true" outlineLevel="0" collapsed="false">
      <c r="A90" s="28"/>
      <c r="B90" s="29"/>
      <c r="C90" s="23" t="s">
        <v>213</v>
      </c>
      <c r="D90" s="28"/>
      <c r="E90" s="28"/>
      <c r="F90" s="28"/>
      <c r="G90" s="28"/>
      <c r="H90" s="28"/>
      <c r="I90" s="28"/>
      <c r="J90" s="28"/>
      <c r="K90" s="28"/>
      <c r="L90" s="54" t="str">
        <f aca="false">IF(E14="","",E14)</f>
        <v> </v>
      </c>
      <c r="M90" s="28"/>
      <c r="N90" s="28"/>
      <c r="O90" s="28"/>
      <c r="P90" s="28"/>
      <c r="Q90" s="28"/>
      <c r="R90" s="28"/>
      <c r="S90" s="28"/>
      <c r="T90" s="28"/>
      <c r="U90" s="28"/>
      <c r="V90" s="28"/>
      <c r="W90" s="28"/>
      <c r="X90" s="28"/>
      <c r="Y90" s="28"/>
      <c r="Z90" s="28"/>
      <c r="AA90" s="28"/>
      <c r="AB90" s="28"/>
      <c r="AC90" s="28"/>
      <c r="AD90" s="28"/>
      <c r="AE90" s="28"/>
      <c r="AF90" s="28"/>
      <c r="AG90" s="28"/>
      <c r="AH90" s="28"/>
      <c r="AI90" s="23" t="s">
        <v>220</v>
      </c>
      <c r="AJ90" s="28"/>
      <c r="AK90" s="28"/>
      <c r="AL90" s="28"/>
      <c r="AM90" s="62" t="str">
        <f aca="false">IF(E20="","",E20)</f>
        <v>rubim s.r.o.</v>
      </c>
      <c r="AN90" s="62"/>
      <c r="AO90" s="62"/>
      <c r="AP90" s="62"/>
      <c r="AQ90" s="28"/>
      <c r="AR90" s="29"/>
      <c r="AS90" s="63"/>
      <c r="AT90" s="63"/>
      <c r="AU90" s="66"/>
      <c r="AV90" s="66"/>
      <c r="AW90" s="66"/>
      <c r="AX90" s="66"/>
      <c r="AY90" s="66"/>
      <c r="AZ90" s="66"/>
      <c r="BA90" s="66"/>
      <c r="BB90" s="66"/>
      <c r="BC90" s="66"/>
      <c r="BD90" s="67"/>
      <c r="BE90" s="28"/>
    </row>
    <row r="91" s="33" customFormat="true" ht="10.8" hidden="false" customHeight="true" outlineLevel="0" collapsed="false">
      <c r="A91" s="28"/>
      <c r="B91" s="29"/>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9"/>
      <c r="AS91" s="63"/>
      <c r="AT91" s="63"/>
      <c r="AU91" s="66"/>
      <c r="AV91" s="66"/>
      <c r="AW91" s="66"/>
      <c r="AX91" s="66"/>
      <c r="AY91" s="66"/>
      <c r="AZ91" s="66"/>
      <c r="BA91" s="66"/>
      <c r="BB91" s="66"/>
      <c r="BC91" s="66"/>
      <c r="BD91" s="67"/>
      <c r="BE91" s="28"/>
    </row>
    <row r="92" s="33" customFormat="true" ht="29.3" hidden="false" customHeight="true" outlineLevel="0" collapsed="false">
      <c r="A92" s="28"/>
      <c r="B92" s="29"/>
      <c r="C92" s="68" t="s">
        <v>0</v>
      </c>
      <c r="D92" s="68"/>
      <c r="E92" s="68"/>
      <c r="F92" s="68"/>
      <c r="G92" s="68"/>
      <c r="H92" s="69"/>
      <c r="I92" s="70" t="s">
        <v>1</v>
      </c>
      <c r="J92" s="70"/>
      <c r="K92" s="70"/>
      <c r="L92" s="70"/>
      <c r="M92" s="70"/>
      <c r="N92" s="70"/>
      <c r="O92" s="70"/>
      <c r="P92" s="70"/>
      <c r="Q92" s="70"/>
      <c r="R92" s="70"/>
      <c r="S92" s="70"/>
      <c r="T92" s="70"/>
      <c r="U92" s="70"/>
      <c r="V92" s="70"/>
      <c r="W92" s="70"/>
      <c r="X92" s="70"/>
      <c r="Y92" s="70"/>
      <c r="Z92" s="70"/>
      <c r="AA92" s="70"/>
      <c r="AB92" s="70"/>
      <c r="AC92" s="70"/>
      <c r="AD92" s="70"/>
      <c r="AE92" s="70"/>
      <c r="AF92" s="70"/>
      <c r="AG92" s="71" t="s">
        <v>245</v>
      </c>
      <c r="AH92" s="71"/>
      <c r="AI92" s="71"/>
      <c r="AJ92" s="71"/>
      <c r="AK92" s="71"/>
      <c r="AL92" s="71"/>
      <c r="AM92" s="71"/>
      <c r="AN92" s="72" t="s">
        <v>246</v>
      </c>
      <c r="AO92" s="72"/>
      <c r="AP92" s="72"/>
      <c r="AQ92" s="73" t="s">
        <v>247</v>
      </c>
      <c r="AR92" s="29"/>
      <c r="AS92" s="74" t="s">
        <v>248</v>
      </c>
      <c r="AT92" s="75" t="s">
        <v>249</v>
      </c>
      <c r="AU92" s="75" t="s">
        <v>250</v>
      </c>
      <c r="AV92" s="75" t="s">
        <v>251</v>
      </c>
      <c r="AW92" s="75" t="s">
        <v>252</v>
      </c>
      <c r="AX92" s="75" t="s">
        <v>253</v>
      </c>
      <c r="AY92" s="75" t="s">
        <v>254</v>
      </c>
      <c r="AZ92" s="75" t="s">
        <v>255</v>
      </c>
      <c r="BA92" s="75" t="s">
        <v>256</v>
      </c>
      <c r="BB92" s="75" t="s">
        <v>257</v>
      </c>
      <c r="BC92" s="75" t="s">
        <v>258</v>
      </c>
      <c r="BD92" s="76" t="s">
        <v>259</v>
      </c>
      <c r="BE92" s="28"/>
    </row>
    <row r="93" s="33" customFormat="true" ht="10.8" hidden="false" customHeight="true" outlineLevel="0" collapsed="false">
      <c r="A93" s="28"/>
      <c r="B93" s="29"/>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9"/>
      <c r="AS93" s="77"/>
      <c r="AT93" s="78"/>
      <c r="AU93" s="78"/>
      <c r="AV93" s="78"/>
      <c r="AW93" s="78"/>
      <c r="AX93" s="78"/>
      <c r="AY93" s="78"/>
      <c r="AZ93" s="78"/>
      <c r="BA93" s="78"/>
      <c r="BB93" s="78"/>
      <c r="BC93" s="78"/>
      <c r="BD93" s="79"/>
      <c r="BE93" s="28"/>
    </row>
    <row r="94" s="80" customFormat="true" ht="32.4" hidden="false" customHeight="true" outlineLevel="0" collapsed="false">
      <c r="B94" s="81"/>
      <c r="C94" s="82" t="s">
        <v>260</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4" t="n">
        <f aca="false">ROUND(AG95,2)</f>
        <v>328297.28</v>
      </c>
      <c r="AH94" s="84"/>
      <c r="AI94" s="84"/>
      <c r="AJ94" s="84"/>
      <c r="AK94" s="84"/>
      <c r="AL94" s="84"/>
      <c r="AM94" s="84"/>
      <c r="AN94" s="85" t="n">
        <f aca="false">SUM(AG94,AT94)</f>
        <v>397239.71</v>
      </c>
      <c r="AO94" s="85"/>
      <c r="AP94" s="85"/>
      <c r="AQ94" s="86"/>
      <c r="AR94" s="81"/>
      <c r="AS94" s="87" t="n">
        <f aca="false">ROUND(AS95,2)</f>
        <v>0</v>
      </c>
      <c r="AT94" s="88" t="n">
        <f aca="false">ROUND(SUM(AV94:AW94),2)</f>
        <v>68942.43</v>
      </c>
      <c r="AU94" s="89" t="n">
        <f aca="false">ROUND(AU95,5)</f>
        <v>434.908</v>
      </c>
      <c r="AV94" s="88" t="n">
        <f aca="false">ROUND(AZ94*L29,2)</f>
        <v>68942.43</v>
      </c>
      <c r="AW94" s="88" t="n">
        <f aca="false">ROUND(BA94*L30,2)</f>
        <v>0</v>
      </c>
      <c r="AX94" s="88" t="n">
        <f aca="false">ROUND(BB94*L29,2)</f>
        <v>0</v>
      </c>
      <c r="AY94" s="88" t="n">
        <f aca="false">ROUND(BC94*L30,2)</f>
        <v>0</v>
      </c>
      <c r="AZ94" s="88" t="n">
        <f aca="false">ROUND(AZ95,2)</f>
        <v>328297.28</v>
      </c>
      <c r="BA94" s="88" t="n">
        <f aca="false">ROUND(BA95,2)</f>
        <v>0</v>
      </c>
      <c r="BB94" s="88" t="n">
        <f aca="false">ROUND(BB95,2)</f>
        <v>0</v>
      </c>
      <c r="BC94" s="88" t="n">
        <f aca="false">ROUND(BC95,2)</f>
        <v>0</v>
      </c>
      <c r="BD94" s="90" t="n">
        <f aca="false">ROUND(BD95,2)</f>
        <v>0</v>
      </c>
      <c r="BS94" s="91" t="s">
        <v>261</v>
      </c>
      <c r="BT94" s="91" t="s">
        <v>262</v>
      </c>
      <c r="BU94" s="92" t="s">
        <v>263</v>
      </c>
      <c r="BV94" s="91" t="s">
        <v>264</v>
      </c>
      <c r="BW94" s="91" t="s">
        <v>191</v>
      </c>
      <c r="BX94" s="91" t="s">
        <v>265</v>
      </c>
      <c r="CL94" s="91"/>
    </row>
    <row r="95" s="104" customFormat="true" ht="16.5" hidden="false" customHeight="true" outlineLevel="0" collapsed="false">
      <c r="A95" s="93" t="s">
        <v>266</v>
      </c>
      <c r="B95" s="94"/>
      <c r="C95" s="95"/>
      <c r="D95" s="96" t="s">
        <v>267</v>
      </c>
      <c r="E95" s="96"/>
      <c r="F95" s="96"/>
      <c r="G95" s="96"/>
      <c r="H95" s="96"/>
      <c r="I95" s="97"/>
      <c r="J95" s="96" t="s">
        <v>268</v>
      </c>
      <c r="K95" s="96"/>
      <c r="L95" s="96"/>
      <c r="M95" s="96"/>
      <c r="N95" s="96"/>
      <c r="O95" s="96"/>
      <c r="P95" s="96"/>
      <c r="Q95" s="96"/>
      <c r="R95" s="96"/>
      <c r="S95" s="96"/>
      <c r="T95" s="96"/>
      <c r="U95" s="96"/>
      <c r="V95" s="96"/>
      <c r="W95" s="96"/>
      <c r="X95" s="96"/>
      <c r="Y95" s="96"/>
      <c r="Z95" s="96"/>
      <c r="AA95" s="96"/>
      <c r="AB95" s="96"/>
      <c r="AC95" s="96"/>
      <c r="AD95" s="96"/>
      <c r="AE95" s="96"/>
      <c r="AF95" s="96"/>
      <c r="AG95" s="98" t="n">
        <f aca="false">'01 - Kácení S0 102 etapa I.'!J30</f>
        <v>328297.28</v>
      </c>
      <c r="AH95" s="98"/>
      <c r="AI95" s="98"/>
      <c r="AJ95" s="98"/>
      <c r="AK95" s="98"/>
      <c r="AL95" s="98"/>
      <c r="AM95" s="98"/>
      <c r="AN95" s="98" t="n">
        <f aca="false">SUM(AG95,AT95)</f>
        <v>397239.71</v>
      </c>
      <c r="AO95" s="98"/>
      <c r="AP95" s="98"/>
      <c r="AQ95" s="99" t="s">
        <v>269</v>
      </c>
      <c r="AR95" s="94"/>
      <c r="AS95" s="100" t="n">
        <v>0</v>
      </c>
      <c r="AT95" s="101" t="n">
        <f aca="false">ROUND(SUM(AV95:AW95),2)</f>
        <v>68942.43</v>
      </c>
      <c r="AU95" s="102" t="n">
        <f aca="false">'01 - Kácení S0 102 etapa I.'!P121</f>
        <v>434.908</v>
      </c>
      <c r="AV95" s="101" t="n">
        <f aca="false">'01 - Kácení S0 102 etapa I.'!J33</f>
        <v>68942.43</v>
      </c>
      <c r="AW95" s="101" t="n">
        <f aca="false">'01 - Kácení S0 102 etapa I.'!J34</f>
        <v>0</v>
      </c>
      <c r="AX95" s="101" t="n">
        <f aca="false">'01 - Kácení S0 102 etapa I.'!J35</f>
        <v>0</v>
      </c>
      <c r="AY95" s="101" t="n">
        <f aca="false">'01 - Kácení S0 102 etapa I.'!J36</f>
        <v>0</v>
      </c>
      <c r="AZ95" s="101" t="n">
        <f aca="false">'01 - Kácení S0 102 etapa I.'!F33</f>
        <v>328297.28</v>
      </c>
      <c r="BA95" s="101" t="n">
        <f aca="false">'01 - Kácení S0 102 etapa I.'!F34</f>
        <v>0</v>
      </c>
      <c r="BB95" s="101" t="n">
        <f aca="false">'01 - Kácení S0 102 etapa I.'!F35</f>
        <v>0</v>
      </c>
      <c r="BC95" s="101" t="n">
        <f aca="false">'01 - Kácení S0 102 etapa I.'!F36</f>
        <v>0</v>
      </c>
      <c r="BD95" s="103" t="n">
        <f aca="false">'01 - Kácení S0 102 etapa I.'!F37</f>
        <v>0</v>
      </c>
      <c r="BT95" s="105" t="s">
        <v>270</v>
      </c>
      <c r="BV95" s="105" t="s">
        <v>264</v>
      </c>
      <c r="BW95" s="105" t="s">
        <v>271</v>
      </c>
      <c r="BX95" s="105" t="s">
        <v>191</v>
      </c>
      <c r="CL95" s="105"/>
      <c r="CM95" s="105" t="s">
        <v>272</v>
      </c>
    </row>
    <row r="96" s="33" customFormat="true" ht="30" hidden="false" customHeight="true" outlineLevel="0" collapsed="false">
      <c r="A96" s="28"/>
      <c r="B96" s="29"/>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9"/>
      <c r="AS96" s="28"/>
      <c r="AT96" s="28"/>
      <c r="AU96" s="28"/>
      <c r="AV96" s="28"/>
      <c r="AW96" s="28"/>
      <c r="AX96" s="28"/>
      <c r="AY96" s="28"/>
      <c r="AZ96" s="28"/>
      <c r="BA96" s="28"/>
      <c r="BB96" s="28"/>
      <c r="BC96" s="28"/>
      <c r="BD96" s="28"/>
      <c r="BE96" s="28"/>
    </row>
    <row r="97" s="33" customFormat="true" ht="6.95" hidden="false" customHeight="true" outlineLevel="0" collapsed="false">
      <c r="A97" s="28"/>
      <c r="B97" s="50"/>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1"/>
      <c r="AF97" s="51"/>
      <c r="AG97" s="51"/>
      <c r="AH97" s="51"/>
      <c r="AI97" s="51"/>
      <c r="AJ97" s="51"/>
      <c r="AK97" s="51"/>
      <c r="AL97" s="51"/>
      <c r="AM97" s="51"/>
      <c r="AN97" s="51"/>
      <c r="AO97" s="51"/>
      <c r="AP97" s="51"/>
      <c r="AQ97" s="51"/>
      <c r="AR97" s="29"/>
      <c r="AS97" s="28"/>
      <c r="AT97" s="28"/>
      <c r="AU97" s="28"/>
      <c r="AV97" s="28"/>
      <c r="AW97" s="28"/>
      <c r="AX97" s="28"/>
      <c r="AY97" s="28"/>
      <c r="AZ97" s="28"/>
      <c r="BA97" s="28"/>
      <c r="BB97" s="28"/>
      <c r="BC97" s="28"/>
      <c r="BD97" s="28"/>
      <c r="BE97" s="28"/>
    </row>
  </sheetData>
  <mergeCells count="40">
    <mergeCell ref="AR2:BE2"/>
    <mergeCell ref="K5:AO5"/>
    <mergeCell ref="K6:AO6"/>
    <mergeCell ref="E23:AN23"/>
    <mergeCell ref="AK26:AO26"/>
    <mergeCell ref="L28:P28"/>
    <mergeCell ref="W28:AE28"/>
    <mergeCell ref="AK28:AO28"/>
    <mergeCell ref="L29:P29"/>
    <mergeCell ref="W29:AE29"/>
    <mergeCell ref="AK29:AO29"/>
    <mergeCell ref="L30:P30"/>
    <mergeCell ref="W30:AE30"/>
    <mergeCell ref="AK30:AO30"/>
    <mergeCell ref="L31:P31"/>
    <mergeCell ref="W31:AE31"/>
    <mergeCell ref="AK31:AO31"/>
    <mergeCell ref="L32:P32"/>
    <mergeCell ref="W32:AE32"/>
    <mergeCell ref="AK32:AO32"/>
    <mergeCell ref="L33:P33"/>
    <mergeCell ref="W33:AE33"/>
    <mergeCell ref="AK33:AO33"/>
    <mergeCell ref="X35:AB35"/>
    <mergeCell ref="AK35:AO35"/>
    <mergeCell ref="L85:AO85"/>
    <mergeCell ref="AM87:AN87"/>
    <mergeCell ref="AM89:AP89"/>
    <mergeCell ref="AS89:AT91"/>
    <mergeCell ref="AM90:AP90"/>
    <mergeCell ref="C92:G92"/>
    <mergeCell ref="I92:AF92"/>
    <mergeCell ref="AG92:AM92"/>
    <mergeCell ref="AN92:AP92"/>
    <mergeCell ref="AG94:AM94"/>
    <mergeCell ref="AN94:AP94"/>
    <mergeCell ref="D95:H95"/>
    <mergeCell ref="J95:AF95"/>
    <mergeCell ref="AG95:AM95"/>
    <mergeCell ref="AN95:AP95"/>
  </mergeCells>
  <hyperlinks>
    <hyperlink ref="A95" location="'01 - Kácení S0 102 etapa I.'!C2" display="/"/>
  </hyperlinks>
  <printOptions headings="false" gridLines="false" gridLinesSet="true" horizontalCentered="false" verticalCentered="false"/>
  <pageMargins left="0.39375" right="0.39375" top="0.39375" bottom="0.39375" header="0.511811023622047" footer="0"/>
  <pageSetup paperSize="9" scale="100" fitToWidth="1" fitToHeight="100" pageOrder="downThenOver" orientation="landscape" blackAndWhite="false" draft="false" cellComments="none" horizontalDpi="300" verticalDpi="300" copies="1"/>
  <headerFooter differentFirst="false" differentOddEven="false">
    <oddHead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BM300"/>
  <sheetViews>
    <sheetView showFormulas="false" showGridLines="false" showRowColHeaders="true" showZeros="true" rightToLeft="false" tabSelected="false" showOutlineSymbols="true" defaultGridColor="true" view="normal" topLeftCell="A110" colorId="64" zoomScale="100" zoomScaleNormal="100" zoomScalePageLayoutView="100" workbookViewId="0">
      <selection pane="topLeft" activeCell="I299" activeCellId="0" sqref="I299"/>
    </sheetView>
  </sheetViews>
  <sheetFormatPr defaultColWidth="8.5078125" defaultRowHeight="12.8" zeroHeight="false" outlineLevelRow="0" outlineLevelCol="0"/>
  <cols>
    <col collapsed="false" customWidth="true" hidden="false" outlineLevel="0" max="1" min="1" style="0" width="8.34"/>
    <col collapsed="false" customWidth="true" hidden="false" outlineLevel="0" max="2" min="2" style="0" width="1.17"/>
    <col collapsed="false" customWidth="true" hidden="false" outlineLevel="0" max="3" min="3" style="0" width="7.78"/>
    <col collapsed="false" customWidth="true" hidden="false" outlineLevel="0" max="4" min="4" style="0" width="4.34"/>
    <col collapsed="false" customWidth="true" hidden="false" outlineLevel="0" max="5" min="5" style="0" width="24.58"/>
    <col collapsed="false" customWidth="true" hidden="false" outlineLevel="0" max="6" min="6" style="0" width="100.82"/>
    <col collapsed="false" customWidth="true" hidden="false" outlineLevel="0" max="7" min="7" style="0" width="7.5"/>
    <col collapsed="false" customWidth="true" hidden="false" outlineLevel="0" max="8" min="8" style="0" width="14"/>
    <col collapsed="false" customWidth="true" hidden="false" outlineLevel="0" max="9" min="9" style="0" width="15.83"/>
    <col collapsed="false" customWidth="true" hidden="false" outlineLevel="0" max="11" min="10" style="0" width="22.34"/>
    <col collapsed="false" customWidth="true" hidden="false" outlineLevel="0" max="12" min="12" style="0" width="9.34"/>
    <col collapsed="false" customWidth="true" hidden="true" outlineLevel="0" max="13" min="13" style="0" width="10.83"/>
    <col collapsed="false" customWidth="true" hidden="true" outlineLevel="0" max="14" min="14" style="0" width="9.34"/>
    <col collapsed="false" customWidth="true" hidden="true" outlineLevel="0" max="20" min="15" style="0" width="14.16"/>
    <col collapsed="false" customWidth="true" hidden="true" outlineLevel="0" max="21" min="21" style="0" width="16.34"/>
    <col collapsed="false" customWidth="true" hidden="false" outlineLevel="0" max="22" min="22" style="0" width="12.34"/>
    <col collapsed="false" customWidth="true" hidden="false" outlineLevel="0" max="23" min="23" style="0" width="16.34"/>
    <col collapsed="false" customWidth="true" hidden="false" outlineLevel="0" max="24" min="24" style="0" width="12.34"/>
    <col collapsed="false" customWidth="true" hidden="false" outlineLevel="0" max="25" min="25" style="0" width="15"/>
    <col collapsed="false" customWidth="true" hidden="false" outlineLevel="0" max="26" min="26" style="0" width="11"/>
    <col collapsed="false" customWidth="true" hidden="false" outlineLevel="0" max="27" min="27" style="0" width="15"/>
    <col collapsed="false" customWidth="true" hidden="false" outlineLevel="0" max="28" min="28" style="0" width="16.34"/>
    <col collapsed="false" customWidth="true" hidden="false" outlineLevel="0" max="29" min="29" style="0" width="11"/>
    <col collapsed="false" customWidth="true" hidden="false" outlineLevel="0" max="30" min="30" style="0" width="15"/>
    <col collapsed="false" customWidth="true" hidden="false" outlineLevel="0" max="31" min="31" style="0" width="16.34"/>
    <col collapsed="false" customWidth="true" hidden="true" outlineLevel="0" max="65" min="44" style="0" width="9.34"/>
  </cols>
  <sheetData>
    <row r="1" customFormat="false" ht="12.8" hidden="false" customHeight="false" outlineLevel="0" collapsed="false">
      <c r="A1" s="106"/>
    </row>
    <row r="2" customFormat="false" ht="36.95" hidden="false" customHeight="true" outlineLevel="0" collapsed="false">
      <c r="L2" s="12" t="s">
        <v>192</v>
      </c>
      <c r="M2" s="12"/>
      <c r="N2" s="12"/>
      <c r="O2" s="12"/>
      <c r="P2" s="12"/>
      <c r="Q2" s="12"/>
      <c r="R2" s="12"/>
      <c r="S2" s="12"/>
      <c r="T2" s="12"/>
      <c r="U2" s="12"/>
      <c r="V2" s="12"/>
      <c r="AT2" s="13" t="s">
        <v>271</v>
      </c>
    </row>
    <row r="3" customFormat="false" ht="6.95" hidden="false" customHeight="true" outlineLevel="0" collapsed="false">
      <c r="B3" s="14"/>
      <c r="C3" s="15"/>
      <c r="D3" s="15"/>
      <c r="E3" s="15"/>
      <c r="F3" s="15"/>
      <c r="G3" s="15"/>
      <c r="H3" s="15"/>
      <c r="I3" s="15"/>
      <c r="J3" s="15"/>
      <c r="K3" s="15"/>
      <c r="L3" s="16"/>
      <c r="AT3" s="13" t="s">
        <v>272</v>
      </c>
    </row>
    <row r="4" customFormat="false" ht="24.95" hidden="false" customHeight="true" outlineLevel="0" collapsed="false">
      <c r="B4" s="16"/>
      <c r="D4" s="17" t="s">
        <v>273</v>
      </c>
      <c r="L4" s="16"/>
      <c r="M4" s="107" t="s">
        <v>197</v>
      </c>
      <c r="AT4" s="13" t="s">
        <v>190</v>
      </c>
    </row>
    <row r="5" customFormat="false" ht="6.95" hidden="false" customHeight="true" outlineLevel="0" collapsed="false">
      <c r="B5" s="16"/>
      <c r="L5" s="16"/>
    </row>
    <row r="6" customFormat="false" ht="12" hidden="false" customHeight="true" outlineLevel="0" collapsed="false">
      <c r="B6" s="16"/>
      <c r="D6" s="23" t="s">
        <v>200</v>
      </c>
      <c r="L6" s="16"/>
    </row>
    <row r="7" customFormat="false" ht="16.5" hidden="false" customHeight="true" outlineLevel="0" collapsed="false">
      <c r="B7" s="16"/>
      <c r="E7" s="108" t="str">
        <f aca="false">'Rekapitulace stavby'!K6</f>
        <v>SUPS Karlovy Vary - Kaceni</v>
      </c>
      <c r="F7" s="108"/>
      <c r="G7" s="108"/>
      <c r="H7" s="108"/>
      <c r="L7" s="16"/>
    </row>
    <row r="8" s="33" customFormat="true" ht="12" hidden="false" customHeight="true" outlineLevel="0" collapsed="false">
      <c r="A8" s="28"/>
      <c r="B8" s="29"/>
      <c r="C8" s="28"/>
      <c r="D8" s="23" t="s">
        <v>274</v>
      </c>
      <c r="E8" s="28"/>
      <c r="F8" s="28"/>
      <c r="G8" s="28"/>
      <c r="H8" s="28"/>
      <c r="I8" s="28"/>
      <c r="J8" s="28"/>
      <c r="K8" s="28"/>
      <c r="L8" s="45"/>
      <c r="S8" s="28"/>
      <c r="T8" s="28"/>
      <c r="U8" s="28"/>
      <c r="V8" s="28"/>
      <c r="W8" s="28"/>
      <c r="X8" s="28"/>
      <c r="Y8" s="28"/>
      <c r="Z8" s="28"/>
      <c r="AA8" s="28"/>
      <c r="AB8" s="28"/>
      <c r="AC8" s="28"/>
      <c r="AD8" s="28"/>
      <c r="AE8" s="28"/>
    </row>
    <row r="9" s="33" customFormat="true" ht="16.5" hidden="false" customHeight="true" outlineLevel="0" collapsed="false">
      <c r="A9" s="28"/>
      <c r="B9" s="29"/>
      <c r="C9" s="28"/>
      <c r="D9" s="28"/>
      <c r="E9" s="109" t="s">
        <v>275</v>
      </c>
      <c r="F9" s="109"/>
      <c r="G9" s="109"/>
      <c r="H9" s="109"/>
      <c r="I9" s="28"/>
      <c r="J9" s="28"/>
      <c r="K9" s="28"/>
      <c r="L9" s="45"/>
      <c r="S9" s="28"/>
      <c r="T9" s="28"/>
      <c r="U9" s="28"/>
      <c r="V9" s="28"/>
      <c r="W9" s="28"/>
      <c r="X9" s="28"/>
      <c r="Y9" s="28"/>
      <c r="Z9" s="28"/>
      <c r="AA9" s="28"/>
      <c r="AB9" s="28"/>
      <c r="AC9" s="28"/>
      <c r="AD9" s="28"/>
      <c r="AE9" s="28"/>
    </row>
    <row r="10" s="33" customFormat="true" ht="12.8" hidden="false" customHeight="false" outlineLevel="0" collapsed="false">
      <c r="A10" s="28"/>
      <c r="B10" s="29"/>
      <c r="C10" s="28"/>
      <c r="D10" s="28"/>
      <c r="E10" s="28"/>
      <c r="F10" s="28"/>
      <c r="G10" s="28"/>
      <c r="H10" s="28"/>
      <c r="I10" s="28"/>
      <c r="J10" s="28"/>
      <c r="K10" s="28"/>
      <c r="L10" s="45"/>
      <c r="S10" s="28"/>
      <c r="T10" s="28"/>
      <c r="U10" s="28"/>
      <c r="V10" s="28"/>
      <c r="W10" s="28"/>
      <c r="X10" s="28"/>
      <c r="Y10" s="28"/>
      <c r="Z10" s="28"/>
      <c r="AA10" s="28"/>
      <c r="AB10" s="28"/>
      <c r="AC10" s="28"/>
      <c r="AD10" s="28"/>
      <c r="AE10" s="28"/>
    </row>
    <row r="11" s="33" customFormat="true" ht="12" hidden="false" customHeight="true" outlineLevel="0" collapsed="false">
      <c r="A11" s="28"/>
      <c r="B11" s="29"/>
      <c r="C11" s="28"/>
      <c r="D11" s="23" t="s">
        <v>202</v>
      </c>
      <c r="E11" s="28"/>
      <c r="F11" s="24"/>
      <c r="G11" s="28"/>
      <c r="H11" s="28"/>
      <c r="I11" s="23" t="s">
        <v>203</v>
      </c>
      <c r="J11" s="24"/>
      <c r="K11" s="28"/>
      <c r="L11" s="45"/>
      <c r="S11" s="28"/>
      <c r="T11" s="28"/>
      <c r="U11" s="28"/>
      <c r="V11" s="28"/>
      <c r="W11" s="28"/>
      <c r="X11" s="28"/>
      <c r="Y11" s="28"/>
      <c r="Z11" s="28"/>
      <c r="AA11" s="28"/>
      <c r="AB11" s="28"/>
      <c r="AC11" s="28"/>
      <c r="AD11" s="28"/>
      <c r="AE11" s="28"/>
    </row>
    <row r="12" s="33" customFormat="true" ht="12" hidden="false" customHeight="true" outlineLevel="0" collapsed="false">
      <c r="A12" s="28"/>
      <c r="B12" s="29"/>
      <c r="C12" s="28"/>
      <c r="D12" s="23" t="s">
        <v>204</v>
      </c>
      <c r="E12" s="28"/>
      <c r="F12" s="24" t="s">
        <v>214</v>
      </c>
      <c r="G12" s="28"/>
      <c r="H12" s="28"/>
      <c r="I12" s="23" t="s">
        <v>206</v>
      </c>
      <c r="J12" s="110" t="n">
        <f aca="false">'Rekapitulace stavby'!AN8</f>
        <v>45676</v>
      </c>
      <c r="K12" s="28"/>
      <c r="L12" s="45"/>
      <c r="S12" s="28"/>
      <c r="T12" s="28"/>
      <c r="U12" s="28"/>
      <c r="V12" s="28"/>
      <c r="W12" s="28"/>
      <c r="X12" s="28"/>
      <c r="Y12" s="28"/>
      <c r="Z12" s="28"/>
      <c r="AA12" s="28"/>
      <c r="AB12" s="28"/>
      <c r="AC12" s="28"/>
      <c r="AD12" s="28"/>
      <c r="AE12" s="28"/>
    </row>
    <row r="13" s="33" customFormat="true" ht="10.8" hidden="false" customHeight="true" outlineLevel="0" collapsed="false">
      <c r="A13" s="28"/>
      <c r="B13" s="29"/>
      <c r="C13" s="28"/>
      <c r="D13" s="28"/>
      <c r="E13" s="28"/>
      <c r="F13" s="28"/>
      <c r="G13" s="28"/>
      <c r="H13" s="28"/>
      <c r="I13" s="28"/>
      <c r="J13" s="28"/>
      <c r="K13" s="28"/>
      <c r="L13" s="45"/>
      <c r="S13" s="28"/>
      <c r="T13" s="28"/>
      <c r="U13" s="28"/>
      <c r="V13" s="28"/>
      <c r="W13" s="28"/>
      <c r="X13" s="28"/>
      <c r="Y13" s="28"/>
      <c r="Z13" s="28"/>
      <c r="AA13" s="28"/>
      <c r="AB13" s="28"/>
      <c r="AC13" s="28"/>
      <c r="AD13" s="28"/>
      <c r="AE13" s="28"/>
    </row>
    <row r="14" s="33" customFormat="true" ht="12" hidden="false" customHeight="true" outlineLevel="0" collapsed="false">
      <c r="A14" s="28"/>
      <c r="B14" s="29"/>
      <c r="C14" s="28"/>
      <c r="D14" s="23" t="s">
        <v>207</v>
      </c>
      <c r="E14" s="28"/>
      <c r="F14" s="28"/>
      <c r="G14" s="28"/>
      <c r="H14" s="28"/>
      <c r="I14" s="23" t="s">
        <v>208</v>
      </c>
      <c r="J14" s="24" t="str">
        <f aca="false">IF('Rekapitulace stavby'!AN10="","",'Rekapitulace stavby'!AN10)</f>
        <v>70891168</v>
      </c>
      <c r="K14" s="28"/>
      <c r="L14" s="45"/>
      <c r="S14" s="28"/>
      <c r="T14" s="28"/>
      <c r="U14" s="28"/>
      <c r="V14" s="28"/>
      <c r="W14" s="28"/>
      <c r="X14" s="28"/>
      <c r="Y14" s="28"/>
      <c r="Z14" s="28"/>
      <c r="AA14" s="28"/>
      <c r="AB14" s="28"/>
      <c r="AC14" s="28"/>
      <c r="AD14" s="28"/>
      <c r="AE14" s="28"/>
    </row>
    <row r="15" s="33" customFormat="true" ht="18" hidden="false" customHeight="true" outlineLevel="0" collapsed="false">
      <c r="A15" s="28"/>
      <c r="B15" s="29"/>
      <c r="C15" s="28"/>
      <c r="D15" s="28"/>
      <c r="E15" s="24" t="str">
        <f aca="false">IF('Rekapitulace stavby'!E11="","",'Rekapitulace stavby'!E11)</f>
        <v>Karlovarský kraj</v>
      </c>
      <c r="F15" s="28"/>
      <c r="G15" s="28"/>
      <c r="H15" s="28"/>
      <c r="I15" s="23" t="s">
        <v>211</v>
      </c>
      <c r="J15" s="24" t="str">
        <f aca="false">IF('Rekapitulace stavby'!AN11="","",'Rekapitulace stavby'!AN11)</f>
        <v>CZ70891168</v>
      </c>
      <c r="K15" s="28"/>
      <c r="L15" s="45"/>
      <c r="S15" s="28"/>
      <c r="T15" s="28"/>
      <c r="U15" s="28"/>
      <c r="V15" s="28"/>
      <c r="W15" s="28"/>
      <c r="X15" s="28"/>
      <c r="Y15" s="28"/>
      <c r="Z15" s="28"/>
      <c r="AA15" s="28"/>
      <c r="AB15" s="28"/>
      <c r="AC15" s="28"/>
      <c r="AD15" s="28"/>
      <c r="AE15" s="28"/>
    </row>
    <row r="16" s="33" customFormat="true" ht="6.95" hidden="false" customHeight="true" outlineLevel="0" collapsed="false">
      <c r="A16" s="28"/>
      <c r="B16" s="29"/>
      <c r="C16" s="28"/>
      <c r="D16" s="28"/>
      <c r="E16" s="28"/>
      <c r="F16" s="28"/>
      <c r="G16" s="28"/>
      <c r="H16" s="28"/>
      <c r="I16" s="28"/>
      <c r="J16" s="28"/>
      <c r="K16" s="28"/>
      <c r="L16" s="45"/>
      <c r="S16" s="28"/>
      <c r="T16" s="28"/>
      <c r="U16" s="28"/>
      <c r="V16" s="28"/>
      <c r="W16" s="28"/>
      <c r="X16" s="28"/>
      <c r="Y16" s="28"/>
      <c r="Z16" s="28"/>
      <c r="AA16" s="28"/>
      <c r="AB16" s="28"/>
      <c r="AC16" s="28"/>
      <c r="AD16" s="28"/>
      <c r="AE16" s="28"/>
    </row>
    <row r="17" s="33" customFormat="true" ht="12" hidden="false" customHeight="true" outlineLevel="0" collapsed="false">
      <c r="A17" s="28"/>
      <c r="B17" s="29"/>
      <c r="C17" s="28"/>
      <c r="D17" s="23" t="s">
        <v>213</v>
      </c>
      <c r="E17" s="28"/>
      <c r="F17" s="28"/>
      <c r="G17" s="28"/>
      <c r="H17" s="28"/>
      <c r="I17" s="23" t="s">
        <v>208</v>
      </c>
      <c r="J17" s="24" t="n">
        <f aca="false">'Rekapitulace stavby'!AN13</f>
        <v>0</v>
      </c>
      <c r="K17" s="28"/>
      <c r="L17" s="45"/>
      <c r="S17" s="28"/>
      <c r="T17" s="28"/>
      <c r="U17" s="28"/>
      <c r="V17" s="28"/>
      <c r="W17" s="28"/>
      <c r="X17" s="28"/>
      <c r="Y17" s="28"/>
      <c r="Z17" s="28"/>
      <c r="AA17" s="28"/>
      <c r="AB17" s="28"/>
      <c r="AC17" s="28"/>
      <c r="AD17" s="28"/>
      <c r="AE17" s="28"/>
    </row>
    <row r="18" s="33" customFormat="true" ht="18" hidden="false" customHeight="true" outlineLevel="0" collapsed="false">
      <c r="A18" s="28"/>
      <c r="B18" s="29"/>
      <c r="C18" s="28"/>
      <c r="D18" s="28"/>
      <c r="E18" s="111" t="str">
        <f aca="false">'Rekapitulace stavby'!E14</f>
        <v> </v>
      </c>
      <c r="F18" s="111"/>
      <c r="G18" s="111"/>
      <c r="H18" s="111"/>
      <c r="I18" s="23" t="s">
        <v>211</v>
      </c>
      <c r="J18" s="24" t="n">
        <f aca="false">'Rekapitulace stavby'!AN14</f>
        <v>0</v>
      </c>
      <c r="K18" s="28"/>
      <c r="L18" s="45"/>
      <c r="S18" s="28"/>
      <c r="T18" s="28"/>
      <c r="U18" s="28"/>
      <c r="V18" s="28"/>
      <c r="W18" s="28"/>
      <c r="X18" s="28"/>
      <c r="Y18" s="28"/>
      <c r="Z18" s="28"/>
      <c r="AA18" s="28"/>
      <c r="AB18" s="28"/>
      <c r="AC18" s="28"/>
      <c r="AD18" s="28"/>
      <c r="AE18" s="28"/>
    </row>
    <row r="19" s="33" customFormat="true" ht="6.95" hidden="false" customHeight="true" outlineLevel="0" collapsed="false">
      <c r="A19" s="28"/>
      <c r="B19" s="29"/>
      <c r="C19" s="28"/>
      <c r="D19" s="28"/>
      <c r="E19" s="28"/>
      <c r="F19" s="28"/>
      <c r="G19" s="28"/>
      <c r="H19" s="28"/>
      <c r="I19" s="28"/>
      <c r="J19" s="28"/>
      <c r="K19" s="28"/>
      <c r="L19" s="45"/>
      <c r="S19" s="28"/>
      <c r="T19" s="28"/>
      <c r="U19" s="28"/>
      <c r="V19" s="28"/>
      <c r="W19" s="28"/>
      <c r="X19" s="28"/>
      <c r="Y19" s="28"/>
      <c r="Z19" s="28"/>
      <c r="AA19" s="28"/>
      <c r="AB19" s="28"/>
      <c r="AC19" s="28"/>
      <c r="AD19" s="28"/>
      <c r="AE19" s="28"/>
    </row>
    <row r="20" s="33" customFormat="true" ht="12" hidden="false" customHeight="true" outlineLevel="0" collapsed="false">
      <c r="A20" s="28"/>
      <c r="B20" s="29"/>
      <c r="C20" s="28"/>
      <c r="D20" s="23" t="s">
        <v>215</v>
      </c>
      <c r="E20" s="28"/>
      <c r="F20" s="28"/>
      <c r="G20" s="28"/>
      <c r="H20" s="28"/>
      <c r="I20" s="23" t="s">
        <v>208</v>
      </c>
      <c r="J20" s="24" t="str">
        <f aca="false">IF('Rekapitulace stavby'!AN16="","",'Rekapitulace stavby'!AN16)</f>
        <v>29029210</v>
      </c>
      <c r="K20" s="28"/>
      <c r="L20" s="45"/>
      <c r="S20" s="28"/>
      <c r="T20" s="28"/>
      <c r="U20" s="28"/>
      <c r="V20" s="28"/>
      <c r="W20" s="28"/>
      <c r="X20" s="28"/>
      <c r="Y20" s="28"/>
      <c r="Z20" s="28"/>
      <c r="AA20" s="28"/>
      <c r="AB20" s="28"/>
      <c r="AC20" s="28"/>
      <c r="AD20" s="28"/>
      <c r="AE20" s="28"/>
    </row>
    <row r="21" s="33" customFormat="true" ht="18" hidden="false" customHeight="true" outlineLevel="0" collapsed="false">
      <c r="A21" s="28"/>
      <c r="B21" s="29"/>
      <c r="C21" s="28"/>
      <c r="D21" s="28"/>
      <c r="E21" s="24" t="str">
        <f aca="false">IF('Rekapitulace stavby'!E17="","",'Rekapitulace stavby'!E17)</f>
        <v>Energy Benefit Centre a.s.</v>
      </c>
      <c r="F21" s="28"/>
      <c r="G21" s="28"/>
      <c r="H21" s="28"/>
      <c r="I21" s="23" t="s">
        <v>211</v>
      </c>
      <c r="J21" s="24" t="str">
        <f aca="false">IF('Rekapitulace stavby'!AN17="","",'Rekapitulace stavby'!AN17)</f>
        <v>CZ29029210</v>
      </c>
      <c r="K21" s="28"/>
      <c r="L21" s="45"/>
      <c r="S21" s="28"/>
      <c r="T21" s="28"/>
      <c r="U21" s="28"/>
      <c r="V21" s="28"/>
      <c r="W21" s="28"/>
      <c r="X21" s="28"/>
      <c r="Y21" s="28"/>
      <c r="Z21" s="28"/>
      <c r="AA21" s="28"/>
      <c r="AB21" s="28"/>
      <c r="AC21" s="28"/>
      <c r="AD21" s="28"/>
      <c r="AE21" s="28"/>
    </row>
    <row r="22" s="33" customFormat="true" ht="6.95" hidden="false" customHeight="true" outlineLevel="0" collapsed="false">
      <c r="A22" s="28"/>
      <c r="B22" s="29"/>
      <c r="C22" s="28"/>
      <c r="D22" s="28"/>
      <c r="E22" s="28"/>
      <c r="F22" s="28"/>
      <c r="G22" s="28"/>
      <c r="H22" s="28"/>
      <c r="I22" s="28"/>
      <c r="J22" s="28"/>
      <c r="K22" s="28"/>
      <c r="L22" s="45"/>
      <c r="S22" s="28"/>
      <c r="T22" s="28"/>
      <c r="U22" s="28"/>
      <c r="V22" s="28"/>
      <c r="W22" s="28"/>
      <c r="X22" s="28"/>
      <c r="Y22" s="28"/>
      <c r="Z22" s="28"/>
      <c r="AA22" s="28"/>
      <c r="AB22" s="28"/>
      <c r="AC22" s="28"/>
      <c r="AD22" s="28"/>
      <c r="AE22" s="28"/>
    </row>
    <row r="23" s="33" customFormat="true" ht="12" hidden="false" customHeight="true" outlineLevel="0" collapsed="false">
      <c r="A23" s="28"/>
      <c r="B23" s="29"/>
      <c r="C23" s="28"/>
      <c r="D23" s="23" t="s">
        <v>220</v>
      </c>
      <c r="E23" s="28"/>
      <c r="F23" s="28"/>
      <c r="G23" s="28"/>
      <c r="H23" s="28"/>
      <c r="I23" s="23" t="s">
        <v>208</v>
      </c>
      <c r="J23" s="24" t="str">
        <f aca="false">IF('Rekapitulace stavby'!AN19="","",'Rekapitulace stavby'!AN19)</f>
        <v>17516706</v>
      </c>
      <c r="K23" s="28"/>
      <c r="L23" s="45"/>
      <c r="S23" s="28"/>
      <c r="T23" s="28"/>
      <c r="U23" s="28"/>
      <c r="V23" s="28"/>
      <c r="W23" s="28"/>
      <c r="X23" s="28"/>
      <c r="Y23" s="28"/>
      <c r="Z23" s="28"/>
      <c r="AA23" s="28"/>
      <c r="AB23" s="28"/>
      <c r="AC23" s="28"/>
      <c r="AD23" s="28"/>
      <c r="AE23" s="28"/>
    </row>
    <row r="24" s="33" customFormat="true" ht="18" hidden="false" customHeight="true" outlineLevel="0" collapsed="false">
      <c r="A24" s="28"/>
      <c r="B24" s="29"/>
      <c r="C24" s="28"/>
      <c r="D24" s="28"/>
      <c r="E24" s="24" t="str">
        <f aca="false">IF('Rekapitulace stavby'!E20="","",'Rekapitulace stavby'!E20)</f>
        <v>rubim s.r.o.</v>
      </c>
      <c r="F24" s="28"/>
      <c r="G24" s="28"/>
      <c r="H24" s="28"/>
      <c r="I24" s="23" t="s">
        <v>211</v>
      </c>
      <c r="J24" s="24" t="str">
        <f aca="false">IF('Rekapitulace stavby'!AN20="","",'Rekapitulace stavby'!AN20)</f>
        <v/>
      </c>
      <c r="K24" s="28"/>
      <c r="L24" s="45"/>
      <c r="S24" s="28"/>
      <c r="T24" s="28"/>
      <c r="U24" s="28"/>
      <c r="V24" s="28"/>
      <c r="W24" s="28"/>
      <c r="X24" s="28"/>
      <c r="Y24" s="28"/>
      <c r="Z24" s="28"/>
      <c r="AA24" s="28"/>
      <c r="AB24" s="28"/>
      <c r="AC24" s="28"/>
      <c r="AD24" s="28"/>
      <c r="AE24" s="28"/>
    </row>
    <row r="25" s="33" customFormat="true" ht="6.95" hidden="false" customHeight="true" outlineLevel="0" collapsed="false">
      <c r="A25" s="28"/>
      <c r="B25" s="29"/>
      <c r="C25" s="28"/>
      <c r="D25" s="28"/>
      <c r="E25" s="28"/>
      <c r="F25" s="28"/>
      <c r="G25" s="28"/>
      <c r="H25" s="28"/>
      <c r="I25" s="28"/>
      <c r="J25" s="28"/>
      <c r="K25" s="28"/>
      <c r="L25" s="45"/>
      <c r="S25" s="28"/>
      <c r="T25" s="28"/>
      <c r="U25" s="28"/>
      <c r="V25" s="28"/>
      <c r="W25" s="28"/>
      <c r="X25" s="28"/>
      <c r="Y25" s="28"/>
      <c r="Z25" s="28"/>
      <c r="AA25" s="28"/>
      <c r="AB25" s="28"/>
      <c r="AC25" s="28"/>
      <c r="AD25" s="28"/>
      <c r="AE25" s="28"/>
    </row>
    <row r="26" s="33" customFormat="true" ht="12" hidden="false" customHeight="true" outlineLevel="0" collapsed="false">
      <c r="A26" s="28"/>
      <c r="B26" s="29"/>
      <c r="C26" s="28"/>
      <c r="D26" s="23" t="s">
        <v>223</v>
      </c>
      <c r="E26" s="28"/>
      <c r="F26" s="28"/>
      <c r="G26" s="28"/>
      <c r="H26" s="28"/>
      <c r="I26" s="28"/>
      <c r="J26" s="28"/>
      <c r="K26" s="28"/>
      <c r="L26" s="45"/>
      <c r="S26" s="28"/>
      <c r="T26" s="28"/>
      <c r="U26" s="28"/>
      <c r="V26" s="28"/>
      <c r="W26" s="28"/>
      <c r="X26" s="28"/>
      <c r="Y26" s="28"/>
      <c r="Z26" s="28"/>
      <c r="AA26" s="28"/>
      <c r="AB26" s="28"/>
      <c r="AC26" s="28"/>
      <c r="AD26" s="28"/>
      <c r="AE26" s="28"/>
    </row>
    <row r="27" s="115" customFormat="true" ht="16.5" hidden="false" customHeight="true" outlineLevel="0" collapsed="false">
      <c r="A27" s="112"/>
      <c r="B27" s="113"/>
      <c r="C27" s="112"/>
      <c r="D27" s="112"/>
      <c r="E27" s="26"/>
      <c r="F27" s="26"/>
      <c r="G27" s="26"/>
      <c r="H27" s="26"/>
      <c r="I27" s="112"/>
      <c r="J27" s="112"/>
      <c r="K27" s="112"/>
      <c r="L27" s="114"/>
      <c r="S27" s="112"/>
      <c r="T27" s="112"/>
      <c r="U27" s="112"/>
      <c r="V27" s="112"/>
      <c r="W27" s="112"/>
      <c r="X27" s="112"/>
      <c r="Y27" s="112"/>
      <c r="Z27" s="112"/>
      <c r="AA27" s="112"/>
      <c r="AB27" s="112"/>
      <c r="AC27" s="112"/>
      <c r="AD27" s="112"/>
      <c r="AE27" s="112"/>
    </row>
    <row r="28" s="33" customFormat="true" ht="6.95" hidden="false" customHeight="true" outlineLevel="0" collapsed="false">
      <c r="A28" s="28"/>
      <c r="B28" s="29"/>
      <c r="C28" s="28"/>
      <c r="D28" s="28"/>
      <c r="E28" s="28"/>
      <c r="F28" s="28"/>
      <c r="G28" s="28"/>
      <c r="H28" s="28"/>
      <c r="I28" s="28"/>
      <c r="J28" s="28"/>
      <c r="K28" s="28"/>
      <c r="L28" s="45"/>
      <c r="S28" s="28"/>
      <c r="T28" s="28"/>
      <c r="U28" s="28"/>
      <c r="V28" s="28"/>
      <c r="W28" s="28"/>
      <c r="X28" s="28"/>
      <c r="Y28" s="28"/>
      <c r="Z28" s="28"/>
      <c r="AA28" s="28"/>
      <c r="AB28" s="28"/>
      <c r="AC28" s="28"/>
      <c r="AD28" s="28"/>
      <c r="AE28" s="28"/>
    </row>
    <row r="29" s="33" customFormat="true" ht="6.95" hidden="false" customHeight="true" outlineLevel="0" collapsed="false">
      <c r="A29" s="28"/>
      <c r="B29" s="29"/>
      <c r="C29" s="28"/>
      <c r="D29" s="78"/>
      <c r="E29" s="78"/>
      <c r="F29" s="78"/>
      <c r="G29" s="78"/>
      <c r="H29" s="78"/>
      <c r="I29" s="78"/>
      <c r="J29" s="78"/>
      <c r="K29" s="78"/>
      <c r="L29" s="45"/>
      <c r="S29" s="28"/>
      <c r="T29" s="28"/>
      <c r="U29" s="28"/>
      <c r="V29" s="28"/>
      <c r="W29" s="28"/>
      <c r="X29" s="28"/>
      <c r="Y29" s="28"/>
      <c r="Z29" s="28"/>
      <c r="AA29" s="28"/>
      <c r="AB29" s="28"/>
      <c r="AC29" s="28"/>
      <c r="AD29" s="28"/>
      <c r="AE29" s="28"/>
    </row>
    <row r="30" s="33" customFormat="true" ht="25.45" hidden="false" customHeight="true" outlineLevel="0" collapsed="false">
      <c r="A30" s="28"/>
      <c r="B30" s="29"/>
      <c r="C30" s="28"/>
      <c r="D30" s="116" t="s">
        <v>224</v>
      </c>
      <c r="E30" s="28"/>
      <c r="F30" s="28"/>
      <c r="G30" s="28"/>
      <c r="H30" s="28"/>
      <c r="I30" s="28"/>
      <c r="J30" s="117" t="n">
        <f aca="false">ROUND(J121, 2)</f>
        <v>328297.28</v>
      </c>
      <c r="K30" s="28"/>
      <c r="L30" s="45"/>
      <c r="S30" s="28"/>
      <c r="T30" s="28"/>
      <c r="U30" s="28"/>
      <c r="V30" s="28"/>
      <c r="W30" s="28"/>
      <c r="X30" s="28"/>
      <c r="Y30" s="28"/>
      <c r="Z30" s="28"/>
      <c r="AA30" s="28"/>
      <c r="AB30" s="28"/>
      <c r="AC30" s="28"/>
      <c r="AD30" s="28"/>
      <c r="AE30" s="28"/>
    </row>
    <row r="31" s="33" customFormat="true" ht="6.95" hidden="false" customHeight="true" outlineLevel="0" collapsed="false">
      <c r="A31" s="28"/>
      <c r="B31" s="29"/>
      <c r="C31" s="28"/>
      <c r="D31" s="78"/>
      <c r="E31" s="78"/>
      <c r="F31" s="78"/>
      <c r="G31" s="78"/>
      <c r="H31" s="78"/>
      <c r="I31" s="78"/>
      <c r="J31" s="78"/>
      <c r="K31" s="78"/>
      <c r="L31" s="45"/>
      <c r="S31" s="28"/>
      <c r="T31" s="28"/>
      <c r="U31" s="28"/>
      <c r="V31" s="28"/>
      <c r="W31" s="28"/>
      <c r="X31" s="28"/>
      <c r="Y31" s="28"/>
      <c r="Z31" s="28"/>
      <c r="AA31" s="28"/>
      <c r="AB31" s="28"/>
      <c r="AC31" s="28"/>
      <c r="AD31" s="28"/>
      <c r="AE31" s="28"/>
    </row>
    <row r="32" s="33" customFormat="true" ht="14.4" hidden="false" customHeight="true" outlineLevel="0" collapsed="false">
      <c r="A32" s="28"/>
      <c r="B32" s="29"/>
      <c r="C32" s="28"/>
      <c r="D32" s="28"/>
      <c r="E32" s="28"/>
      <c r="F32" s="118" t="s">
        <v>226</v>
      </c>
      <c r="G32" s="28"/>
      <c r="H32" s="28"/>
      <c r="I32" s="118" t="s">
        <v>225</v>
      </c>
      <c r="J32" s="118" t="s">
        <v>227</v>
      </c>
      <c r="K32" s="28"/>
      <c r="L32" s="45"/>
      <c r="S32" s="28"/>
      <c r="T32" s="28"/>
      <c r="U32" s="28"/>
      <c r="V32" s="28"/>
      <c r="W32" s="28"/>
      <c r="X32" s="28"/>
      <c r="Y32" s="28"/>
      <c r="Z32" s="28"/>
      <c r="AA32" s="28"/>
      <c r="AB32" s="28"/>
      <c r="AC32" s="28"/>
      <c r="AD32" s="28"/>
      <c r="AE32" s="28"/>
    </row>
    <row r="33" s="33" customFormat="true" ht="14.4" hidden="false" customHeight="true" outlineLevel="0" collapsed="false">
      <c r="A33" s="28"/>
      <c r="B33" s="29"/>
      <c r="C33" s="28"/>
      <c r="D33" s="119" t="s">
        <v>228</v>
      </c>
      <c r="E33" s="23" t="s">
        <v>229</v>
      </c>
      <c r="F33" s="120" t="n">
        <f aca="false">ROUND((SUM(BE121:BE299)),  2)</f>
        <v>328297.28</v>
      </c>
      <c r="G33" s="28"/>
      <c r="H33" s="28"/>
      <c r="I33" s="121" t="n">
        <v>0.21</v>
      </c>
      <c r="J33" s="120" t="n">
        <f aca="false">ROUND(((SUM(BE121:BE299))*I33),  2)</f>
        <v>68942.43</v>
      </c>
      <c r="K33" s="28"/>
      <c r="L33" s="45"/>
      <c r="S33" s="28"/>
      <c r="T33" s="28"/>
      <c r="U33" s="28"/>
      <c r="V33" s="28"/>
      <c r="W33" s="28"/>
      <c r="X33" s="28"/>
      <c r="Y33" s="28"/>
      <c r="Z33" s="28"/>
      <c r="AA33" s="28"/>
      <c r="AB33" s="28"/>
      <c r="AC33" s="28"/>
      <c r="AD33" s="28"/>
      <c r="AE33" s="28"/>
    </row>
    <row r="34" s="33" customFormat="true" ht="14.4" hidden="false" customHeight="true" outlineLevel="0" collapsed="false">
      <c r="A34" s="28"/>
      <c r="B34" s="29"/>
      <c r="C34" s="28"/>
      <c r="D34" s="28"/>
      <c r="E34" s="23" t="s">
        <v>230</v>
      </c>
      <c r="F34" s="120" t="n">
        <f aca="false">ROUND((SUM(BF121:BF299)),  2)</f>
        <v>0</v>
      </c>
      <c r="G34" s="28"/>
      <c r="H34" s="28"/>
      <c r="I34" s="121" t="n">
        <v>0.12</v>
      </c>
      <c r="J34" s="120" t="n">
        <f aca="false">ROUND(((SUM(BF121:BF299))*I34),  2)</f>
        <v>0</v>
      </c>
      <c r="K34" s="28"/>
      <c r="L34" s="45"/>
      <c r="S34" s="28"/>
      <c r="T34" s="28"/>
      <c r="U34" s="28"/>
      <c r="V34" s="28"/>
      <c r="W34" s="28"/>
      <c r="X34" s="28"/>
      <c r="Y34" s="28"/>
      <c r="Z34" s="28"/>
      <c r="AA34" s="28"/>
      <c r="AB34" s="28"/>
      <c r="AC34" s="28"/>
      <c r="AD34" s="28"/>
      <c r="AE34" s="28"/>
    </row>
    <row r="35" s="33" customFormat="true" ht="14.4" hidden="true" customHeight="true" outlineLevel="0" collapsed="false">
      <c r="A35" s="28"/>
      <c r="B35" s="29"/>
      <c r="C35" s="28"/>
      <c r="D35" s="28"/>
      <c r="E35" s="23" t="s">
        <v>231</v>
      </c>
      <c r="F35" s="120" t="n">
        <f aca="false">ROUND((SUM(BG121:BG299)),  2)</f>
        <v>0</v>
      </c>
      <c r="G35" s="28"/>
      <c r="H35" s="28"/>
      <c r="I35" s="121" t="n">
        <v>0.21</v>
      </c>
      <c r="J35" s="120" t="n">
        <f aca="false">0</f>
        <v>0</v>
      </c>
      <c r="K35" s="28"/>
      <c r="L35" s="45"/>
      <c r="S35" s="28"/>
      <c r="T35" s="28"/>
      <c r="U35" s="28"/>
      <c r="V35" s="28"/>
      <c r="W35" s="28"/>
      <c r="X35" s="28"/>
      <c r="Y35" s="28"/>
      <c r="Z35" s="28"/>
      <c r="AA35" s="28"/>
      <c r="AB35" s="28"/>
      <c r="AC35" s="28"/>
      <c r="AD35" s="28"/>
      <c r="AE35" s="28"/>
    </row>
    <row r="36" s="33" customFormat="true" ht="14.4" hidden="true" customHeight="true" outlineLevel="0" collapsed="false">
      <c r="A36" s="28"/>
      <c r="B36" s="29"/>
      <c r="C36" s="28"/>
      <c r="D36" s="28"/>
      <c r="E36" s="23" t="s">
        <v>232</v>
      </c>
      <c r="F36" s="120" t="n">
        <f aca="false">ROUND((SUM(BH121:BH299)),  2)</f>
        <v>0</v>
      </c>
      <c r="G36" s="28"/>
      <c r="H36" s="28"/>
      <c r="I36" s="121" t="n">
        <v>0.12</v>
      </c>
      <c r="J36" s="120" t="n">
        <f aca="false">0</f>
        <v>0</v>
      </c>
      <c r="K36" s="28"/>
      <c r="L36" s="45"/>
      <c r="S36" s="28"/>
      <c r="T36" s="28"/>
      <c r="U36" s="28"/>
      <c r="V36" s="28"/>
      <c r="W36" s="28"/>
      <c r="X36" s="28"/>
      <c r="Y36" s="28"/>
      <c r="Z36" s="28"/>
      <c r="AA36" s="28"/>
      <c r="AB36" s="28"/>
      <c r="AC36" s="28"/>
      <c r="AD36" s="28"/>
      <c r="AE36" s="28"/>
    </row>
    <row r="37" s="33" customFormat="true" ht="14.4" hidden="true" customHeight="true" outlineLevel="0" collapsed="false">
      <c r="A37" s="28"/>
      <c r="B37" s="29"/>
      <c r="C37" s="28"/>
      <c r="D37" s="28"/>
      <c r="E37" s="23" t="s">
        <v>233</v>
      </c>
      <c r="F37" s="120" t="n">
        <f aca="false">ROUND((SUM(BI121:BI299)),  2)</f>
        <v>0</v>
      </c>
      <c r="G37" s="28"/>
      <c r="H37" s="28"/>
      <c r="I37" s="121" t="n">
        <v>0</v>
      </c>
      <c r="J37" s="120" t="n">
        <f aca="false">0</f>
        <v>0</v>
      </c>
      <c r="K37" s="28"/>
      <c r="L37" s="45"/>
      <c r="S37" s="28"/>
      <c r="T37" s="28"/>
      <c r="U37" s="28"/>
      <c r="V37" s="28"/>
      <c r="W37" s="28"/>
      <c r="X37" s="28"/>
      <c r="Y37" s="28"/>
      <c r="Z37" s="28"/>
      <c r="AA37" s="28"/>
      <c r="AB37" s="28"/>
      <c r="AC37" s="28"/>
      <c r="AD37" s="28"/>
      <c r="AE37" s="28"/>
    </row>
    <row r="38" s="33" customFormat="true" ht="6.95" hidden="false" customHeight="true" outlineLevel="0" collapsed="false">
      <c r="A38" s="28"/>
      <c r="B38" s="29"/>
      <c r="C38" s="28"/>
      <c r="D38" s="28"/>
      <c r="E38" s="28"/>
      <c r="F38" s="28"/>
      <c r="G38" s="28"/>
      <c r="H38" s="28"/>
      <c r="I38" s="28"/>
      <c r="J38" s="28"/>
      <c r="K38" s="28"/>
      <c r="L38" s="45"/>
      <c r="S38" s="28"/>
      <c r="T38" s="28"/>
      <c r="U38" s="28"/>
      <c r="V38" s="28"/>
      <c r="W38" s="28"/>
      <c r="X38" s="28"/>
      <c r="Y38" s="28"/>
      <c r="Z38" s="28"/>
      <c r="AA38" s="28"/>
      <c r="AB38" s="28"/>
      <c r="AC38" s="28"/>
      <c r="AD38" s="28"/>
      <c r="AE38" s="28"/>
    </row>
    <row r="39" s="33" customFormat="true" ht="25.45" hidden="false" customHeight="true" outlineLevel="0" collapsed="false">
      <c r="A39" s="28"/>
      <c r="B39" s="29"/>
      <c r="C39" s="122"/>
      <c r="D39" s="123" t="s">
        <v>234</v>
      </c>
      <c r="E39" s="69"/>
      <c r="F39" s="69"/>
      <c r="G39" s="124" t="s">
        <v>235</v>
      </c>
      <c r="H39" s="125" t="s">
        <v>236</v>
      </c>
      <c r="I39" s="69"/>
      <c r="J39" s="126" t="n">
        <f aca="false">SUM(J30:J37)</f>
        <v>397239.71</v>
      </c>
      <c r="K39" s="127"/>
      <c r="L39" s="45"/>
      <c r="S39" s="28"/>
      <c r="T39" s="28"/>
      <c r="U39" s="28"/>
      <c r="V39" s="28"/>
      <c r="W39" s="28"/>
      <c r="X39" s="28"/>
      <c r="Y39" s="28"/>
      <c r="Z39" s="28"/>
      <c r="AA39" s="28"/>
      <c r="AB39" s="28"/>
      <c r="AC39" s="28"/>
      <c r="AD39" s="28"/>
      <c r="AE39" s="28"/>
    </row>
    <row r="40" s="33" customFormat="true" ht="14.4" hidden="false" customHeight="true" outlineLevel="0" collapsed="false">
      <c r="A40" s="28"/>
      <c r="B40" s="29"/>
      <c r="C40" s="28"/>
      <c r="D40" s="28"/>
      <c r="E40" s="28"/>
      <c r="F40" s="28"/>
      <c r="G40" s="28"/>
      <c r="H40" s="28"/>
      <c r="I40" s="28"/>
      <c r="J40" s="28"/>
      <c r="K40" s="28"/>
      <c r="L40" s="45"/>
      <c r="S40" s="28"/>
      <c r="T40" s="28"/>
      <c r="U40" s="28"/>
      <c r="V40" s="28"/>
      <c r="W40" s="28"/>
      <c r="X40" s="28"/>
      <c r="Y40" s="28"/>
      <c r="Z40" s="28"/>
      <c r="AA40" s="28"/>
      <c r="AB40" s="28"/>
      <c r="AC40" s="28"/>
      <c r="AD40" s="28"/>
      <c r="AE40" s="28"/>
    </row>
    <row r="41" customFormat="false" ht="14.4" hidden="false" customHeight="true" outlineLevel="0" collapsed="false">
      <c r="B41" s="16"/>
      <c r="L41" s="16"/>
    </row>
    <row r="42" customFormat="false" ht="14.4" hidden="false" customHeight="true" outlineLevel="0" collapsed="false">
      <c r="B42" s="16"/>
      <c r="L42" s="16"/>
    </row>
    <row r="43" customFormat="false" ht="14.4" hidden="false" customHeight="true" outlineLevel="0" collapsed="false">
      <c r="B43" s="16"/>
      <c r="L43" s="16"/>
    </row>
    <row r="44" customFormat="false" ht="14.4" hidden="false" customHeight="true" outlineLevel="0" collapsed="false">
      <c r="B44" s="16"/>
      <c r="L44" s="16"/>
    </row>
    <row r="45" customFormat="false" ht="14.4" hidden="false" customHeight="true" outlineLevel="0" collapsed="false">
      <c r="B45" s="16"/>
      <c r="L45" s="16"/>
    </row>
    <row r="46" customFormat="false" ht="14.4" hidden="false" customHeight="true" outlineLevel="0" collapsed="false">
      <c r="B46" s="16"/>
      <c r="L46" s="16"/>
    </row>
    <row r="47" customFormat="false" ht="14.4" hidden="false" customHeight="true" outlineLevel="0" collapsed="false">
      <c r="B47" s="16"/>
      <c r="L47" s="16"/>
    </row>
    <row r="48" customFormat="false" ht="14.4" hidden="false" customHeight="true" outlineLevel="0" collapsed="false">
      <c r="B48" s="16"/>
      <c r="L48" s="16"/>
    </row>
    <row r="49" customFormat="false" ht="14.4" hidden="false" customHeight="true" outlineLevel="0" collapsed="false">
      <c r="B49" s="16"/>
      <c r="L49" s="16"/>
    </row>
    <row r="50" s="33" customFormat="true" ht="14.4" hidden="false" customHeight="true" outlineLevel="0" collapsed="false">
      <c r="B50" s="45"/>
      <c r="D50" s="46" t="s">
        <v>237</v>
      </c>
      <c r="E50" s="47"/>
      <c r="F50" s="47"/>
      <c r="G50" s="46" t="s">
        <v>238</v>
      </c>
      <c r="H50" s="47"/>
      <c r="I50" s="47"/>
      <c r="J50" s="47"/>
      <c r="K50" s="47"/>
      <c r="L50" s="45"/>
    </row>
    <row r="51" customFormat="false" ht="12.8" hidden="false" customHeight="false" outlineLevel="0" collapsed="false">
      <c r="B51" s="16"/>
      <c r="L51" s="16"/>
    </row>
    <row r="52" customFormat="false" ht="12.8" hidden="false" customHeight="false" outlineLevel="0" collapsed="false">
      <c r="B52" s="16"/>
      <c r="L52" s="16"/>
    </row>
    <row r="53" customFormat="false" ht="12.8" hidden="false" customHeight="false" outlineLevel="0" collapsed="false">
      <c r="B53" s="16"/>
      <c r="L53" s="16"/>
    </row>
    <row r="54" customFormat="false" ht="12.8" hidden="false" customHeight="false" outlineLevel="0" collapsed="false">
      <c r="B54" s="16"/>
      <c r="L54" s="16"/>
    </row>
    <row r="55" customFormat="false" ht="12.8" hidden="false" customHeight="false" outlineLevel="0" collapsed="false">
      <c r="B55" s="16"/>
      <c r="L55" s="16"/>
    </row>
    <row r="56" customFormat="false" ht="12.8" hidden="false" customHeight="false" outlineLevel="0" collapsed="false">
      <c r="B56" s="16"/>
      <c r="L56" s="16"/>
    </row>
    <row r="57" customFormat="false" ht="12.8" hidden="false" customHeight="false" outlineLevel="0" collapsed="false">
      <c r="B57" s="16"/>
      <c r="L57" s="16"/>
    </row>
    <row r="58" customFormat="false" ht="12.8" hidden="false" customHeight="false" outlineLevel="0" collapsed="false">
      <c r="B58" s="16"/>
      <c r="L58" s="16"/>
    </row>
    <row r="59" customFormat="false" ht="12.8" hidden="false" customHeight="false" outlineLevel="0" collapsed="false">
      <c r="B59" s="16"/>
      <c r="L59" s="16"/>
    </row>
    <row r="60" customFormat="false" ht="12.8" hidden="false" customHeight="false" outlineLevel="0" collapsed="false">
      <c r="B60" s="16"/>
      <c r="L60" s="16"/>
    </row>
    <row r="61" s="33" customFormat="true" ht="12.8" hidden="false" customHeight="false" outlineLevel="0" collapsed="false">
      <c r="A61" s="28"/>
      <c r="B61" s="29"/>
      <c r="C61" s="28"/>
      <c r="D61" s="48" t="s">
        <v>239</v>
      </c>
      <c r="E61" s="31"/>
      <c r="F61" s="128" t="s">
        <v>240</v>
      </c>
      <c r="G61" s="48" t="s">
        <v>239</v>
      </c>
      <c r="H61" s="31"/>
      <c r="I61" s="31"/>
      <c r="J61" s="129" t="s">
        <v>240</v>
      </c>
      <c r="K61" s="31"/>
      <c r="L61" s="45"/>
      <c r="S61" s="28"/>
      <c r="T61" s="28"/>
      <c r="U61" s="28"/>
      <c r="V61" s="28"/>
      <c r="W61" s="28"/>
      <c r="X61" s="28"/>
      <c r="Y61" s="28"/>
      <c r="Z61" s="28"/>
      <c r="AA61" s="28"/>
      <c r="AB61" s="28"/>
      <c r="AC61" s="28"/>
      <c r="AD61" s="28"/>
      <c r="AE61" s="28"/>
    </row>
    <row r="62" customFormat="false" ht="12.8" hidden="false" customHeight="false" outlineLevel="0" collapsed="false">
      <c r="B62" s="16"/>
      <c r="L62" s="16"/>
    </row>
    <row r="63" customFormat="false" ht="12.8" hidden="false" customHeight="false" outlineLevel="0" collapsed="false">
      <c r="B63" s="16"/>
      <c r="L63" s="16"/>
    </row>
    <row r="64" customFormat="false" ht="12.8" hidden="false" customHeight="false" outlineLevel="0" collapsed="false">
      <c r="B64" s="16"/>
      <c r="L64" s="16"/>
    </row>
    <row r="65" s="33" customFormat="true" ht="12.8" hidden="false" customHeight="false" outlineLevel="0" collapsed="false">
      <c r="A65" s="28"/>
      <c r="B65" s="29"/>
      <c r="C65" s="28"/>
      <c r="D65" s="46" t="s">
        <v>241</v>
      </c>
      <c r="E65" s="49"/>
      <c r="F65" s="49"/>
      <c r="G65" s="46" t="s">
        <v>242</v>
      </c>
      <c r="H65" s="49"/>
      <c r="I65" s="49"/>
      <c r="J65" s="49"/>
      <c r="K65" s="49"/>
      <c r="L65" s="45"/>
      <c r="S65" s="28"/>
      <c r="T65" s="28"/>
      <c r="U65" s="28"/>
      <c r="V65" s="28"/>
      <c r="W65" s="28"/>
      <c r="X65" s="28"/>
      <c r="Y65" s="28"/>
      <c r="Z65" s="28"/>
      <c r="AA65" s="28"/>
      <c r="AB65" s="28"/>
      <c r="AC65" s="28"/>
      <c r="AD65" s="28"/>
      <c r="AE65" s="28"/>
    </row>
    <row r="66" customFormat="false" ht="12.8" hidden="false" customHeight="false" outlineLevel="0" collapsed="false">
      <c r="B66" s="16"/>
      <c r="L66" s="16"/>
    </row>
    <row r="67" customFormat="false" ht="12.8" hidden="false" customHeight="false" outlineLevel="0" collapsed="false">
      <c r="B67" s="16"/>
      <c r="L67" s="16"/>
    </row>
    <row r="68" customFormat="false" ht="12.8" hidden="false" customHeight="false" outlineLevel="0" collapsed="false">
      <c r="B68" s="16"/>
      <c r="L68" s="16"/>
    </row>
    <row r="69" customFormat="false" ht="12.8" hidden="false" customHeight="false" outlineLevel="0" collapsed="false">
      <c r="B69" s="16"/>
      <c r="L69" s="16"/>
    </row>
    <row r="70" customFormat="false" ht="12.8" hidden="false" customHeight="false" outlineLevel="0" collapsed="false">
      <c r="B70" s="16"/>
      <c r="L70" s="16"/>
    </row>
    <row r="71" customFormat="false" ht="12.8" hidden="false" customHeight="false" outlineLevel="0" collapsed="false">
      <c r="B71" s="16"/>
      <c r="L71" s="16"/>
    </row>
    <row r="72" customFormat="false" ht="12.8" hidden="false" customHeight="false" outlineLevel="0" collapsed="false">
      <c r="B72" s="16"/>
      <c r="L72" s="16"/>
    </row>
    <row r="73" customFormat="false" ht="12.8" hidden="false" customHeight="false" outlineLevel="0" collapsed="false">
      <c r="B73" s="16"/>
      <c r="L73" s="16"/>
    </row>
    <row r="74" customFormat="false" ht="12.8" hidden="false" customHeight="false" outlineLevel="0" collapsed="false">
      <c r="B74" s="16"/>
      <c r="L74" s="16"/>
    </row>
    <row r="75" customFormat="false" ht="12.8" hidden="false" customHeight="false" outlineLevel="0" collapsed="false">
      <c r="B75" s="16"/>
      <c r="L75" s="16"/>
    </row>
    <row r="76" s="33" customFormat="true" ht="12.8" hidden="false" customHeight="false" outlineLevel="0" collapsed="false">
      <c r="A76" s="28"/>
      <c r="B76" s="29"/>
      <c r="C76" s="28"/>
      <c r="D76" s="48" t="s">
        <v>239</v>
      </c>
      <c r="E76" s="31"/>
      <c r="F76" s="128" t="s">
        <v>240</v>
      </c>
      <c r="G76" s="48" t="s">
        <v>239</v>
      </c>
      <c r="H76" s="31"/>
      <c r="I76" s="31"/>
      <c r="J76" s="129" t="s">
        <v>240</v>
      </c>
      <c r="K76" s="31"/>
      <c r="L76" s="45"/>
      <c r="S76" s="28"/>
      <c r="T76" s="28"/>
      <c r="U76" s="28"/>
      <c r="V76" s="28"/>
      <c r="W76" s="28"/>
      <c r="X76" s="28"/>
      <c r="Y76" s="28"/>
      <c r="Z76" s="28"/>
      <c r="AA76" s="28"/>
      <c r="AB76" s="28"/>
      <c r="AC76" s="28"/>
      <c r="AD76" s="28"/>
      <c r="AE76" s="28"/>
    </row>
    <row r="77" s="33" customFormat="true" ht="14.4" hidden="false" customHeight="true" outlineLevel="0" collapsed="false">
      <c r="A77" s="28"/>
      <c r="B77" s="50"/>
      <c r="C77" s="51"/>
      <c r="D77" s="51"/>
      <c r="E77" s="51"/>
      <c r="F77" s="51"/>
      <c r="G77" s="51"/>
      <c r="H77" s="51"/>
      <c r="I77" s="51"/>
      <c r="J77" s="51"/>
      <c r="K77" s="51"/>
      <c r="L77" s="45"/>
      <c r="S77" s="28"/>
      <c r="T77" s="28"/>
      <c r="U77" s="28"/>
      <c r="V77" s="28"/>
      <c r="W77" s="28"/>
      <c r="X77" s="28"/>
      <c r="Y77" s="28"/>
      <c r="Z77" s="28"/>
      <c r="AA77" s="28"/>
      <c r="AB77" s="28"/>
      <c r="AC77" s="28"/>
      <c r="AD77" s="28"/>
      <c r="AE77" s="28"/>
    </row>
    <row r="81" s="33" customFormat="true" ht="6.95" hidden="false" customHeight="true" outlineLevel="0" collapsed="false">
      <c r="A81" s="28"/>
      <c r="B81" s="52"/>
      <c r="C81" s="53"/>
      <c r="D81" s="53"/>
      <c r="E81" s="53"/>
      <c r="F81" s="53"/>
      <c r="G81" s="53"/>
      <c r="H81" s="53"/>
      <c r="I81" s="53"/>
      <c r="J81" s="53"/>
      <c r="K81" s="53"/>
      <c r="L81" s="45"/>
      <c r="S81" s="28"/>
      <c r="T81" s="28"/>
      <c r="U81" s="28"/>
      <c r="V81" s="28"/>
      <c r="W81" s="28"/>
      <c r="X81" s="28"/>
      <c r="Y81" s="28"/>
      <c r="Z81" s="28"/>
      <c r="AA81" s="28"/>
      <c r="AB81" s="28"/>
      <c r="AC81" s="28"/>
      <c r="AD81" s="28"/>
      <c r="AE81" s="28"/>
    </row>
    <row r="82" s="33" customFormat="true" ht="24.95" hidden="false" customHeight="true" outlineLevel="0" collapsed="false">
      <c r="A82" s="28"/>
      <c r="B82" s="29"/>
      <c r="C82" s="17" t="s">
        <v>276</v>
      </c>
      <c r="D82" s="28"/>
      <c r="E82" s="28"/>
      <c r="F82" s="28"/>
      <c r="G82" s="28"/>
      <c r="H82" s="28"/>
      <c r="I82" s="28"/>
      <c r="J82" s="28"/>
      <c r="K82" s="28"/>
      <c r="L82" s="45"/>
      <c r="S82" s="28"/>
      <c r="T82" s="28"/>
      <c r="U82" s="28"/>
      <c r="V82" s="28"/>
      <c r="W82" s="28"/>
      <c r="X82" s="28"/>
      <c r="Y82" s="28"/>
      <c r="Z82" s="28"/>
      <c r="AA82" s="28"/>
      <c r="AB82" s="28"/>
      <c r="AC82" s="28"/>
      <c r="AD82" s="28"/>
      <c r="AE82" s="28"/>
    </row>
    <row r="83" s="33" customFormat="true" ht="6.95" hidden="false" customHeight="true" outlineLevel="0" collapsed="false">
      <c r="A83" s="28"/>
      <c r="B83" s="29"/>
      <c r="C83" s="28"/>
      <c r="D83" s="28"/>
      <c r="E83" s="28"/>
      <c r="F83" s="28"/>
      <c r="G83" s="28"/>
      <c r="H83" s="28"/>
      <c r="I83" s="28"/>
      <c r="J83" s="28"/>
      <c r="K83" s="28"/>
      <c r="L83" s="45"/>
      <c r="S83" s="28"/>
      <c r="T83" s="28"/>
      <c r="U83" s="28"/>
      <c r="V83" s="28"/>
      <c r="W83" s="28"/>
      <c r="X83" s="28"/>
      <c r="Y83" s="28"/>
      <c r="Z83" s="28"/>
      <c r="AA83" s="28"/>
      <c r="AB83" s="28"/>
      <c r="AC83" s="28"/>
      <c r="AD83" s="28"/>
      <c r="AE83" s="28"/>
    </row>
    <row r="84" s="33" customFormat="true" ht="12" hidden="false" customHeight="true" outlineLevel="0" collapsed="false">
      <c r="A84" s="28"/>
      <c r="B84" s="29"/>
      <c r="C84" s="23" t="s">
        <v>200</v>
      </c>
      <c r="D84" s="28"/>
      <c r="E84" s="28"/>
      <c r="F84" s="28"/>
      <c r="G84" s="28"/>
      <c r="H84" s="28"/>
      <c r="I84" s="28"/>
      <c r="J84" s="28"/>
      <c r="K84" s="28"/>
      <c r="L84" s="45"/>
      <c r="S84" s="28"/>
      <c r="T84" s="28"/>
      <c r="U84" s="28"/>
      <c r="V84" s="28"/>
      <c r="W84" s="28"/>
      <c r="X84" s="28"/>
      <c r="Y84" s="28"/>
      <c r="Z84" s="28"/>
      <c r="AA84" s="28"/>
      <c r="AB84" s="28"/>
      <c r="AC84" s="28"/>
      <c r="AD84" s="28"/>
      <c r="AE84" s="28"/>
    </row>
    <row r="85" s="33" customFormat="true" ht="16.5" hidden="false" customHeight="true" outlineLevel="0" collapsed="false">
      <c r="A85" s="28"/>
      <c r="B85" s="29"/>
      <c r="C85" s="28"/>
      <c r="D85" s="28"/>
      <c r="E85" s="108" t="str">
        <f aca="false">E7</f>
        <v>SUPS Karlovy Vary - Kaceni</v>
      </c>
      <c r="F85" s="108"/>
      <c r="G85" s="108"/>
      <c r="H85" s="108"/>
      <c r="I85" s="28"/>
      <c r="J85" s="28"/>
      <c r="K85" s="28"/>
      <c r="L85" s="45"/>
      <c r="S85" s="28"/>
      <c r="T85" s="28"/>
      <c r="U85" s="28"/>
      <c r="V85" s="28"/>
      <c r="W85" s="28"/>
      <c r="X85" s="28"/>
      <c r="Y85" s="28"/>
      <c r="Z85" s="28"/>
      <c r="AA85" s="28"/>
      <c r="AB85" s="28"/>
      <c r="AC85" s="28"/>
      <c r="AD85" s="28"/>
      <c r="AE85" s="28"/>
    </row>
    <row r="86" s="33" customFormat="true" ht="12" hidden="false" customHeight="true" outlineLevel="0" collapsed="false">
      <c r="A86" s="28"/>
      <c r="B86" s="29"/>
      <c r="C86" s="23" t="s">
        <v>274</v>
      </c>
      <c r="D86" s="28"/>
      <c r="E86" s="28"/>
      <c r="F86" s="28"/>
      <c r="G86" s="28"/>
      <c r="H86" s="28"/>
      <c r="I86" s="28"/>
      <c r="J86" s="28"/>
      <c r="K86" s="28"/>
      <c r="L86" s="45"/>
      <c r="S86" s="28"/>
      <c r="T86" s="28"/>
      <c r="U86" s="28"/>
      <c r="V86" s="28"/>
      <c r="W86" s="28"/>
      <c r="X86" s="28"/>
      <c r="Y86" s="28"/>
      <c r="Z86" s="28"/>
      <c r="AA86" s="28"/>
      <c r="AB86" s="28"/>
      <c r="AC86" s="28"/>
      <c r="AD86" s="28"/>
      <c r="AE86" s="28"/>
    </row>
    <row r="87" s="33" customFormat="true" ht="16.5" hidden="false" customHeight="true" outlineLevel="0" collapsed="false">
      <c r="A87" s="28"/>
      <c r="B87" s="29"/>
      <c r="C87" s="28"/>
      <c r="D87" s="28"/>
      <c r="E87" s="109" t="str">
        <f aca="false">E9</f>
        <v>01 - Kácení S0 102 etapa I.</v>
      </c>
      <c r="F87" s="109"/>
      <c r="G87" s="109"/>
      <c r="H87" s="109"/>
      <c r="I87" s="28"/>
      <c r="J87" s="28"/>
      <c r="K87" s="28"/>
      <c r="L87" s="45"/>
      <c r="S87" s="28"/>
      <c r="T87" s="28"/>
      <c r="U87" s="28"/>
      <c r="V87" s="28"/>
      <c r="W87" s="28"/>
      <c r="X87" s="28"/>
      <c r="Y87" s="28"/>
      <c r="Z87" s="28"/>
      <c r="AA87" s="28"/>
      <c r="AB87" s="28"/>
      <c r="AC87" s="28"/>
      <c r="AD87" s="28"/>
      <c r="AE87" s="28"/>
    </row>
    <row r="88" s="33" customFormat="true" ht="6.95" hidden="false" customHeight="true" outlineLevel="0" collapsed="false">
      <c r="A88" s="28"/>
      <c r="B88" s="29"/>
      <c r="C88" s="28"/>
      <c r="D88" s="28"/>
      <c r="E88" s="28"/>
      <c r="F88" s="28"/>
      <c r="G88" s="28"/>
      <c r="H88" s="28"/>
      <c r="I88" s="28"/>
      <c r="J88" s="28"/>
      <c r="K88" s="28"/>
      <c r="L88" s="45"/>
      <c r="S88" s="28"/>
      <c r="T88" s="28"/>
      <c r="U88" s="28"/>
      <c r="V88" s="28"/>
      <c r="W88" s="28"/>
      <c r="X88" s="28"/>
      <c r="Y88" s="28"/>
      <c r="Z88" s="28"/>
      <c r="AA88" s="28"/>
      <c r="AB88" s="28"/>
      <c r="AC88" s="28"/>
      <c r="AD88" s="28"/>
      <c r="AE88" s="28"/>
    </row>
    <row r="89" s="33" customFormat="true" ht="12" hidden="false" customHeight="true" outlineLevel="0" collapsed="false">
      <c r="A89" s="28"/>
      <c r="B89" s="29"/>
      <c r="C89" s="23" t="s">
        <v>204</v>
      </c>
      <c r="D89" s="28"/>
      <c r="E89" s="28"/>
      <c r="F89" s="24" t="str">
        <f aca="false">F12</f>
        <v> </v>
      </c>
      <c r="G89" s="28"/>
      <c r="H89" s="28"/>
      <c r="I89" s="23" t="s">
        <v>206</v>
      </c>
      <c r="J89" s="110" t="n">
        <f aca="false">IF(J12="","",J12)</f>
        <v>45676</v>
      </c>
      <c r="K89" s="28"/>
      <c r="L89" s="45"/>
      <c r="S89" s="28"/>
      <c r="T89" s="28"/>
      <c r="U89" s="28"/>
      <c r="V89" s="28"/>
      <c r="W89" s="28"/>
      <c r="X89" s="28"/>
      <c r="Y89" s="28"/>
      <c r="Z89" s="28"/>
      <c r="AA89" s="28"/>
      <c r="AB89" s="28"/>
      <c r="AC89" s="28"/>
      <c r="AD89" s="28"/>
      <c r="AE89" s="28"/>
    </row>
    <row r="90" s="33" customFormat="true" ht="6.95" hidden="false" customHeight="true" outlineLevel="0" collapsed="false">
      <c r="A90" s="28"/>
      <c r="B90" s="29"/>
      <c r="C90" s="28"/>
      <c r="D90" s="28"/>
      <c r="E90" s="28"/>
      <c r="F90" s="28"/>
      <c r="G90" s="28"/>
      <c r="H90" s="28"/>
      <c r="I90" s="28"/>
      <c r="J90" s="28"/>
      <c r="K90" s="28"/>
      <c r="L90" s="45"/>
      <c r="S90" s="28"/>
      <c r="T90" s="28"/>
      <c r="U90" s="28"/>
      <c r="V90" s="28"/>
      <c r="W90" s="28"/>
      <c r="X90" s="28"/>
      <c r="Y90" s="28"/>
      <c r="Z90" s="28"/>
      <c r="AA90" s="28"/>
      <c r="AB90" s="28"/>
      <c r="AC90" s="28"/>
      <c r="AD90" s="28"/>
      <c r="AE90" s="28"/>
    </row>
    <row r="91" s="33" customFormat="true" ht="15.15" hidden="false" customHeight="true" outlineLevel="0" collapsed="false">
      <c r="A91" s="28"/>
      <c r="B91" s="29"/>
      <c r="C91" s="23" t="s">
        <v>207</v>
      </c>
      <c r="D91" s="28"/>
      <c r="E91" s="28"/>
      <c r="F91" s="24" t="str">
        <f aca="false">E15</f>
        <v>Karlovarský kraj</v>
      </c>
      <c r="G91" s="28"/>
      <c r="H91" s="28"/>
      <c r="I91" s="23" t="s">
        <v>215</v>
      </c>
      <c r="J91" s="130" t="str">
        <f aca="false">E21</f>
        <v>Energy Benefit Centre a.s.</v>
      </c>
      <c r="K91" s="28"/>
      <c r="L91" s="45"/>
      <c r="S91" s="28"/>
      <c r="T91" s="28"/>
      <c r="U91" s="28"/>
      <c r="V91" s="28"/>
      <c r="W91" s="28"/>
      <c r="X91" s="28"/>
      <c r="Y91" s="28"/>
      <c r="Z91" s="28"/>
      <c r="AA91" s="28"/>
      <c r="AB91" s="28"/>
      <c r="AC91" s="28"/>
      <c r="AD91" s="28"/>
      <c r="AE91" s="28"/>
    </row>
    <row r="92" s="33" customFormat="true" ht="15.15" hidden="false" customHeight="true" outlineLevel="0" collapsed="false">
      <c r="A92" s="28"/>
      <c r="B92" s="29"/>
      <c r="C92" s="23" t="s">
        <v>213</v>
      </c>
      <c r="D92" s="28"/>
      <c r="E92" s="28"/>
      <c r="F92" s="24" t="str">
        <f aca="false">IF(E18="","",E18)</f>
        <v> </v>
      </c>
      <c r="G92" s="28"/>
      <c r="H92" s="28"/>
      <c r="I92" s="23" t="s">
        <v>220</v>
      </c>
      <c r="J92" s="130" t="str">
        <f aca="false">E24</f>
        <v>rubim s.r.o.</v>
      </c>
      <c r="K92" s="28"/>
      <c r="L92" s="45"/>
      <c r="S92" s="28"/>
      <c r="T92" s="28"/>
      <c r="U92" s="28"/>
      <c r="V92" s="28"/>
      <c r="W92" s="28"/>
      <c r="X92" s="28"/>
      <c r="Y92" s="28"/>
      <c r="Z92" s="28"/>
      <c r="AA92" s="28"/>
      <c r="AB92" s="28"/>
      <c r="AC92" s="28"/>
      <c r="AD92" s="28"/>
      <c r="AE92" s="28"/>
    </row>
    <row r="93" s="33" customFormat="true" ht="10.3" hidden="false" customHeight="true" outlineLevel="0" collapsed="false">
      <c r="A93" s="28"/>
      <c r="B93" s="29"/>
      <c r="C93" s="28"/>
      <c r="D93" s="28"/>
      <c r="E93" s="28"/>
      <c r="F93" s="28"/>
      <c r="G93" s="28"/>
      <c r="H93" s="28"/>
      <c r="I93" s="28"/>
      <c r="J93" s="28"/>
      <c r="K93" s="28"/>
      <c r="L93" s="45"/>
      <c r="S93" s="28"/>
      <c r="T93" s="28"/>
      <c r="U93" s="28"/>
      <c r="V93" s="28"/>
      <c r="W93" s="28"/>
      <c r="X93" s="28"/>
      <c r="Y93" s="28"/>
      <c r="Z93" s="28"/>
      <c r="AA93" s="28"/>
      <c r="AB93" s="28"/>
      <c r="AC93" s="28"/>
      <c r="AD93" s="28"/>
      <c r="AE93" s="28"/>
    </row>
    <row r="94" s="33" customFormat="true" ht="29.3" hidden="false" customHeight="true" outlineLevel="0" collapsed="false">
      <c r="A94" s="28"/>
      <c r="B94" s="29"/>
      <c r="C94" s="131" t="s">
        <v>277</v>
      </c>
      <c r="D94" s="122"/>
      <c r="E94" s="122"/>
      <c r="F94" s="122"/>
      <c r="G94" s="122"/>
      <c r="H94" s="122"/>
      <c r="I94" s="122"/>
      <c r="J94" s="132" t="s">
        <v>278</v>
      </c>
      <c r="K94" s="122"/>
      <c r="L94" s="45"/>
      <c r="S94" s="28"/>
      <c r="T94" s="28"/>
      <c r="U94" s="28"/>
      <c r="V94" s="28"/>
      <c r="W94" s="28"/>
      <c r="X94" s="28"/>
      <c r="Y94" s="28"/>
      <c r="Z94" s="28"/>
      <c r="AA94" s="28"/>
      <c r="AB94" s="28"/>
      <c r="AC94" s="28"/>
      <c r="AD94" s="28"/>
      <c r="AE94" s="28"/>
    </row>
    <row r="95" s="33" customFormat="true" ht="10.3" hidden="false" customHeight="true" outlineLevel="0" collapsed="false">
      <c r="A95" s="28"/>
      <c r="B95" s="29"/>
      <c r="C95" s="28"/>
      <c r="D95" s="28"/>
      <c r="E95" s="28"/>
      <c r="F95" s="28"/>
      <c r="G95" s="28"/>
      <c r="H95" s="28"/>
      <c r="I95" s="28"/>
      <c r="J95" s="28"/>
      <c r="K95" s="28"/>
      <c r="L95" s="45"/>
      <c r="S95" s="28"/>
      <c r="T95" s="28"/>
      <c r="U95" s="28"/>
      <c r="V95" s="28"/>
      <c r="W95" s="28"/>
      <c r="X95" s="28"/>
      <c r="Y95" s="28"/>
      <c r="Z95" s="28"/>
      <c r="AA95" s="28"/>
      <c r="AB95" s="28"/>
      <c r="AC95" s="28"/>
      <c r="AD95" s="28"/>
      <c r="AE95" s="28"/>
    </row>
    <row r="96" s="33" customFormat="true" ht="22.8" hidden="false" customHeight="true" outlineLevel="0" collapsed="false">
      <c r="A96" s="28"/>
      <c r="B96" s="29"/>
      <c r="C96" s="133" t="s">
        <v>279</v>
      </c>
      <c r="D96" s="28"/>
      <c r="E96" s="28"/>
      <c r="F96" s="28"/>
      <c r="G96" s="28"/>
      <c r="H96" s="28"/>
      <c r="I96" s="28"/>
      <c r="J96" s="117" t="n">
        <f aca="false">J121</f>
        <v>328297.28</v>
      </c>
      <c r="K96" s="28"/>
      <c r="L96" s="45"/>
      <c r="S96" s="28"/>
      <c r="T96" s="28"/>
      <c r="U96" s="28"/>
      <c r="V96" s="28"/>
      <c r="W96" s="28"/>
      <c r="X96" s="28"/>
      <c r="Y96" s="28"/>
      <c r="Z96" s="28"/>
      <c r="AA96" s="28"/>
      <c r="AB96" s="28"/>
      <c r="AC96" s="28"/>
      <c r="AD96" s="28"/>
      <c r="AE96" s="28"/>
      <c r="AU96" s="13" t="s">
        <v>280</v>
      </c>
    </row>
    <row r="97" s="134" customFormat="true" ht="24.95" hidden="false" customHeight="true" outlineLevel="0" collapsed="false">
      <c r="B97" s="135"/>
      <c r="D97" s="136" t="s">
        <v>281</v>
      </c>
      <c r="E97" s="137"/>
      <c r="F97" s="137"/>
      <c r="G97" s="137"/>
      <c r="H97" s="137"/>
      <c r="I97" s="137"/>
      <c r="J97" s="138" t="n">
        <f aca="false">J122</f>
        <v>298297.28</v>
      </c>
      <c r="L97" s="135"/>
    </row>
    <row r="98" s="134" customFormat="true" ht="24.95" hidden="false" customHeight="true" outlineLevel="0" collapsed="false">
      <c r="B98" s="135"/>
      <c r="D98" s="136" t="s">
        <v>282</v>
      </c>
      <c r="E98" s="137"/>
      <c r="F98" s="137"/>
      <c r="G98" s="137"/>
      <c r="H98" s="137"/>
      <c r="I98" s="137"/>
      <c r="J98" s="138" t="n">
        <f aca="false">J288</f>
        <v>30000</v>
      </c>
      <c r="L98" s="135"/>
    </row>
    <row r="99" s="139" customFormat="true" ht="19.95" hidden="false" customHeight="true" outlineLevel="0" collapsed="false">
      <c r="B99" s="140"/>
      <c r="D99" s="141" t="s">
        <v>283</v>
      </c>
      <c r="E99" s="142"/>
      <c r="F99" s="142"/>
      <c r="G99" s="142"/>
      <c r="H99" s="142"/>
      <c r="I99" s="142"/>
      <c r="J99" s="143" t="n">
        <f aca="false">J289</f>
        <v>15000</v>
      </c>
      <c r="L99" s="140"/>
    </row>
    <row r="100" s="139" customFormat="true" ht="19.95" hidden="false" customHeight="true" outlineLevel="0" collapsed="false">
      <c r="B100" s="140"/>
      <c r="D100" s="141" t="s">
        <v>284</v>
      </c>
      <c r="E100" s="142"/>
      <c r="F100" s="142"/>
      <c r="G100" s="142"/>
      <c r="H100" s="142"/>
      <c r="I100" s="142"/>
      <c r="J100" s="143" t="n">
        <f aca="false">J292</f>
        <v>10000</v>
      </c>
      <c r="L100" s="140"/>
    </row>
    <row r="101" s="139" customFormat="true" ht="19.95" hidden="false" customHeight="true" outlineLevel="0" collapsed="false">
      <c r="B101" s="140"/>
      <c r="D101" s="141" t="s">
        <v>285</v>
      </c>
      <c r="E101" s="142"/>
      <c r="F101" s="142"/>
      <c r="G101" s="142"/>
      <c r="H101" s="142"/>
      <c r="I101" s="142"/>
      <c r="J101" s="143" t="n">
        <f aca="false">J297</f>
        <v>5000</v>
      </c>
      <c r="L101" s="140"/>
    </row>
    <row r="102" s="33" customFormat="true" ht="21.85" hidden="false" customHeight="true" outlineLevel="0" collapsed="false">
      <c r="A102" s="28"/>
      <c r="B102" s="29"/>
      <c r="C102" s="28"/>
      <c r="D102" s="28"/>
      <c r="E102" s="28"/>
      <c r="F102" s="28"/>
      <c r="G102" s="28"/>
      <c r="H102" s="28"/>
      <c r="I102" s="28"/>
      <c r="J102" s="28"/>
      <c r="K102" s="28"/>
      <c r="L102" s="45"/>
      <c r="S102" s="28"/>
      <c r="T102" s="28"/>
      <c r="U102" s="28"/>
      <c r="V102" s="28"/>
      <c r="W102" s="28"/>
      <c r="X102" s="28"/>
      <c r="Y102" s="28"/>
      <c r="Z102" s="28"/>
      <c r="AA102" s="28"/>
      <c r="AB102" s="28"/>
      <c r="AC102" s="28"/>
      <c r="AD102" s="28"/>
      <c r="AE102" s="28"/>
    </row>
    <row r="103" s="33" customFormat="true" ht="6.95" hidden="false" customHeight="true" outlineLevel="0" collapsed="false">
      <c r="A103" s="28"/>
      <c r="B103" s="50"/>
      <c r="C103" s="51"/>
      <c r="D103" s="51"/>
      <c r="E103" s="51"/>
      <c r="F103" s="51"/>
      <c r="G103" s="51"/>
      <c r="H103" s="51"/>
      <c r="I103" s="51"/>
      <c r="J103" s="51"/>
      <c r="K103" s="51"/>
      <c r="L103" s="45"/>
      <c r="S103" s="28"/>
      <c r="T103" s="28"/>
      <c r="U103" s="28"/>
      <c r="V103" s="28"/>
      <c r="W103" s="28"/>
      <c r="X103" s="28"/>
      <c r="Y103" s="28"/>
      <c r="Z103" s="28"/>
      <c r="AA103" s="28"/>
      <c r="AB103" s="28"/>
      <c r="AC103" s="28"/>
      <c r="AD103" s="28"/>
      <c r="AE103" s="28"/>
    </row>
    <row r="107" s="33" customFormat="true" ht="6.95" hidden="false" customHeight="true" outlineLevel="0" collapsed="false">
      <c r="A107" s="28"/>
      <c r="B107" s="52"/>
      <c r="C107" s="53"/>
      <c r="D107" s="53"/>
      <c r="E107" s="53"/>
      <c r="F107" s="53"/>
      <c r="G107" s="53"/>
      <c r="H107" s="53"/>
      <c r="I107" s="53"/>
      <c r="J107" s="53"/>
      <c r="K107" s="53"/>
      <c r="L107" s="45"/>
      <c r="S107" s="28"/>
      <c r="T107" s="28"/>
      <c r="U107" s="28"/>
      <c r="V107" s="28"/>
      <c r="W107" s="28"/>
      <c r="X107" s="28"/>
      <c r="Y107" s="28"/>
      <c r="Z107" s="28"/>
      <c r="AA107" s="28"/>
      <c r="AB107" s="28"/>
      <c r="AC107" s="28"/>
      <c r="AD107" s="28"/>
      <c r="AE107" s="28"/>
    </row>
    <row r="108" s="33" customFormat="true" ht="24.95" hidden="false" customHeight="true" outlineLevel="0" collapsed="false">
      <c r="A108" s="28"/>
      <c r="B108" s="29"/>
      <c r="C108" s="17" t="s">
        <v>286</v>
      </c>
      <c r="D108" s="28"/>
      <c r="E108" s="28"/>
      <c r="F108" s="28"/>
      <c r="G108" s="28"/>
      <c r="H108" s="28"/>
      <c r="I108" s="28"/>
      <c r="J108" s="28"/>
      <c r="K108" s="28"/>
      <c r="L108" s="45"/>
      <c r="S108" s="28"/>
      <c r="T108" s="28"/>
      <c r="U108" s="28"/>
      <c r="V108" s="28"/>
      <c r="W108" s="28"/>
      <c r="X108" s="28"/>
      <c r="Y108" s="28"/>
      <c r="Z108" s="28"/>
      <c r="AA108" s="28"/>
      <c r="AB108" s="28"/>
      <c r="AC108" s="28"/>
      <c r="AD108" s="28"/>
      <c r="AE108" s="28"/>
    </row>
    <row r="109" s="33" customFormat="true" ht="6.95" hidden="false" customHeight="true" outlineLevel="0" collapsed="false">
      <c r="A109" s="28"/>
      <c r="B109" s="29"/>
      <c r="C109" s="28"/>
      <c r="D109" s="28"/>
      <c r="E109" s="28"/>
      <c r="F109" s="28"/>
      <c r="G109" s="28"/>
      <c r="H109" s="28"/>
      <c r="I109" s="28"/>
      <c r="J109" s="28"/>
      <c r="K109" s="28"/>
      <c r="L109" s="45"/>
      <c r="S109" s="28"/>
      <c r="T109" s="28"/>
      <c r="U109" s="28"/>
      <c r="V109" s="28"/>
      <c r="W109" s="28"/>
      <c r="X109" s="28"/>
      <c r="Y109" s="28"/>
      <c r="Z109" s="28"/>
      <c r="AA109" s="28"/>
      <c r="AB109" s="28"/>
      <c r="AC109" s="28"/>
      <c r="AD109" s="28"/>
      <c r="AE109" s="28"/>
    </row>
    <row r="110" s="33" customFormat="true" ht="12" hidden="false" customHeight="true" outlineLevel="0" collapsed="false">
      <c r="A110" s="28"/>
      <c r="B110" s="29"/>
      <c r="C110" s="23" t="s">
        <v>200</v>
      </c>
      <c r="D110" s="28"/>
      <c r="E110" s="28"/>
      <c r="F110" s="28"/>
      <c r="G110" s="28"/>
      <c r="H110" s="28"/>
      <c r="I110" s="28"/>
      <c r="J110" s="28"/>
      <c r="K110" s="28"/>
      <c r="L110" s="45"/>
      <c r="S110" s="28"/>
      <c r="T110" s="28"/>
      <c r="U110" s="28"/>
      <c r="V110" s="28"/>
      <c r="W110" s="28"/>
      <c r="X110" s="28"/>
      <c r="Y110" s="28"/>
      <c r="Z110" s="28"/>
      <c r="AA110" s="28"/>
      <c r="AB110" s="28"/>
      <c r="AC110" s="28"/>
      <c r="AD110" s="28"/>
      <c r="AE110" s="28"/>
    </row>
    <row r="111" s="33" customFormat="true" ht="16.5" hidden="false" customHeight="true" outlineLevel="0" collapsed="false">
      <c r="A111" s="28"/>
      <c r="B111" s="29"/>
      <c r="C111" s="28"/>
      <c r="D111" s="28"/>
      <c r="E111" s="108" t="str">
        <f aca="false">E7</f>
        <v>SUPS Karlovy Vary - Kaceni</v>
      </c>
      <c r="F111" s="108"/>
      <c r="G111" s="108"/>
      <c r="H111" s="108"/>
      <c r="I111" s="28"/>
      <c r="J111" s="28"/>
      <c r="K111" s="28"/>
      <c r="L111" s="45"/>
      <c r="S111" s="28"/>
      <c r="T111" s="28"/>
      <c r="U111" s="28"/>
      <c r="V111" s="28"/>
      <c r="W111" s="28"/>
      <c r="X111" s="28"/>
      <c r="Y111" s="28"/>
      <c r="Z111" s="28"/>
      <c r="AA111" s="28"/>
      <c r="AB111" s="28"/>
      <c r="AC111" s="28"/>
      <c r="AD111" s="28"/>
      <c r="AE111" s="28"/>
    </row>
    <row r="112" s="33" customFormat="true" ht="12" hidden="false" customHeight="true" outlineLevel="0" collapsed="false">
      <c r="A112" s="28"/>
      <c r="B112" s="29"/>
      <c r="C112" s="23" t="s">
        <v>274</v>
      </c>
      <c r="D112" s="28"/>
      <c r="E112" s="28"/>
      <c r="F112" s="28"/>
      <c r="G112" s="28"/>
      <c r="H112" s="28"/>
      <c r="I112" s="28"/>
      <c r="J112" s="28"/>
      <c r="K112" s="28"/>
      <c r="L112" s="45"/>
      <c r="S112" s="28"/>
      <c r="T112" s="28"/>
      <c r="U112" s="28"/>
      <c r="V112" s="28"/>
      <c r="W112" s="28"/>
      <c r="X112" s="28"/>
      <c r="Y112" s="28"/>
      <c r="Z112" s="28"/>
      <c r="AA112" s="28"/>
      <c r="AB112" s="28"/>
      <c r="AC112" s="28"/>
      <c r="AD112" s="28"/>
      <c r="AE112" s="28"/>
    </row>
    <row r="113" s="33" customFormat="true" ht="16.5" hidden="false" customHeight="true" outlineLevel="0" collapsed="false">
      <c r="A113" s="28"/>
      <c r="B113" s="29"/>
      <c r="C113" s="28"/>
      <c r="D113" s="28"/>
      <c r="E113" s="109" t="str">
        <f aca="false">E9</f>
        <v>01 - Kácení S0 102 etapa I.</v>
      </c>
      <c r="F113" s="109"/>
      <c r="G113" s="109"/>
      <c r="H113" s="109"/>
      <c r="I113" s="28"/>
      <c r="J113" s="28"/>
      <c r="K113" s="28"/>
      <c r="L113" s="45"/>
      <c r="S113" s="28"/>
      <c r="T113" s="28"/>
      <c r="U113" s="28"/>
      <c r="V113" s="28"/>
      <c r="W113" s="28"/>
      <c r="X113" s="28"/>
      <c r="Y113" s="28"/>
      <c r="Z113" s="28"/>
      <c r="AA113" s="28"/>
      <c r="AB113" s="28"/>
      <c r="AC113" s="28"/>
      <c r="AD113" s="28"/>
      <c r="AE113" s="28"/>
    </row>
    <row r="114" s="33" customFormat="true" ht="6.95" hidden="false" customHeight="true" outlineLevel="0" collapsed="false">
      <c r="A114" s="28"/>
      <c r="B114" s="29"/>
      <c r="C114" s="28"/>
      <c r="D114" s="28"/>
      <c r="E114" s="28"/>
      <c r="F114" s="28"/>
      <c r="G114" s="28"/>
      <c r="H114" s="28"/>
      <c r="I114" s="28"/>
      <c r="J114" s="28"/>
      <c r="K114" s="28"/>
      <c r="L114" s="45"/>
      <c r="S114" s="28"/>
      <c r="T114" s="28"/>
      <c r="U114" s="28"/>
      <c r="V114" s="28"/>
      <c r="W114" s="28"/>
      <c r="X114" s="28"/>
      <c r="Y114" s="28"/>
      <c r="Z114" s="28"/>
      <c r="AA114" s="28"/>
      <c r="AB114" s="28"/>
      <c r="AC114" s="28"/>
      <c r="AD114" s="28"/>
      <c r="AE114" s="28"/>
    </row>
    <row r="115" s="33" customFormat="true" ht="12" hidden="false" customHeight="true" outlineLevel="0" collapsed="false">
      <c r="A115" s="28"/>
      <c r="B115" s="29"/>
      <c r="C115" s="23" t="s">
        <v>204</v>
      </c>
      <c r="D115" s="28"/>
      <c r="E115" s="28"/>
      <c r="F115" s="24" t="str">
        <f aca="false">F12</f>
        <v> </v>
      </c>
      <c r="G115" s="28"/>
      <c r="H115" s="28"/>
      <c r="I115" s="23" t="s">
        <v>206</v>
      </c>
      <c r="J115" s="110" t="n">
        <f aca="false">IF(J12="","",J12)</f>
        <v>45676</v>
      </c>
      <c r="K115" s="28"/>
      <c r="L115" s="45"/>
      <c r="S115" s="28"/>
      <c r="T115" s="28"/>
      <c r="U115" s="28"/>
      <c r="V115" s="28"/>
      <c r="W115" s="28"/>
      <c r="X115" s="28"/>
      <c r="Y115" s="28"/>
      <c r="Z115" s="28"/>
      <c r="AA115" s="28"/>
      <c r="AB115" s="28"/>
      <c r="AC115" s="28"/>
      <c r="AD115" s="28"/>
      <c r="AE115" s="28"/>
    </row>
    <row r="116" s="33" customFormat="true" ht="6.95" hidden="false" customHeight="true" outlineLevel="0" collapsed="false">
      <c r="A116" s="28"/>
      <c r="B116" s="29"/>
      <c r="C116" s="28"/>
      <c r="D116" s="28"/>
      <c r="E116" s="28"/>
      <c r="F116" s="28"/>
      <c r="G116" s="28"/>
      <c r="H116" s="28"/>
      <c r="I116" s="28"/>
      <c r="J116" s="28"/>
      <c r="K116" s="28"/>
      <c r="L116" s="45"/>
      <c r="S116" s="28"/>
      <c r="T116" s="28"/>
      <c r="U116" s="28"/>
      <c r="V116" s="28"/>
      <c r="W116" s="28"/>
      <c r="X116" s="28"/>
      <c r="Y116" s="28"/>
      <c r="Z116" s="28"/>
      <c r="AA116" s="28"/>
      <c r="AB116" s="28"/>
      <c r="AC116" s="28"/>
      <c r="AD116" s="28"/>
      <c r="AE116" s="28"/>
    </row>
    <row r="117" s="33" customFormat="true" ht="15.15" hidden="false" customHeight="true" outlineLevel="0" collapsed="false">
      <c r="A117" s="28"/>
      <c r="B117" s="29"/>
      <c r="C117" s="23" t="s">
        <v>207</v>
      </c>
      <c r="D117" s="28"/>
      <c r="E117" s="28"/>
      <c r="F117" s="24" t="str">
        <f aca="false">E15</f>
        <v>Karlovarský kraj</v>
      </c>
      <c r="G117" s="28"/>
      <c r="H117" s="28"/>
      <c r="I117" s="23" t="s">
        <v>215</v>
      </c>
      <c r="J117" s="130" t="str">
        <f aca="false">E21</f>
        <v>Energy Benefit Centre a.s.</v>
      </c>
      <c r="K117" s="28"/>
      <c r="L117" s="45"/>
      <c r="S117" s="28"/>
      <c r="T117" s="28"/>
      <c r="U117" s="28"/>
      <c r="V117" s="28"/>
      <c r="W117" s="28"/>
      <c r="X117" s="28"/>
      <c r="Y117" s="28"/>
      <c r="Z117" s="28"/>
      <c r="AA117" s="28"/>
      <c r="AB117" s="28"/>
      <c r="AC117" s="28"/>
      <c r="AD117" s="28"/>
      <c r="AE117" s="28"/>
    </row>
    <row r="118" s="33" customFormat="true" ht="15.15" hidden="false" customHeight="true" outlineLevel="0" collapsed="false">
      <c r="A118" s="28"/>
      <c r="B118" s="29"/>
      <c r="C118" s="23" t="s">
        <v>213</v>
      </c>
      <c r="D118" s="28"/>
      <c r="E118" s="28"/>
      <c r="F118" s="24" t="str">
        <f aca="false">IF(E18="","",E18)</f>
        <v> </v>
      </c>
      <c r="G118" s="28"/>
      <c r="H118" s="28"/>
      <c r="I118" s="23" t="s">
        <v>220</v>
      </c>
      <c r="J118" s="130" t="str">
        <f aca="false">E24</f>
        <v>rubim s.r.o.</v>
      </c>
      <c r="K118" s="28"/>
      <c r="L118" s="45"/>
      <c r="S118" s="28"/>
      <c r="T118" s="28"/>
      <c r="U118" s="28"/>
      <c r="V118" s="28"/>
      <c r="W118" s="28"/>
      <c r="X118" s="28"/>
      <c r="Y118" s="28"/>
      <c r="Z118" s="28"/>
      <c r="AA118" s="28"/>
      <c r="AB118" s="28"/>
      <c r="AC118" s="28"/>
      <c r="AD118" s="28"/>
      <c r="AE118" s="28"/>
    </row>
    <row r="119" s="33" customFormat="true" ht="10.3" hidden="false" customHeight="true" outlineLevel="0" collapsed="false">
      <c r="A119" s="28"/>
      <c r="B119" s="29"/>
      <c r="C119" s="28"/>
      <c r="D119" s="28"/>
      <c r="E119" s="28"/>
      <c r="F119" s="28"/>
      <c r="G119" s="28"/>
      <c r="H119" s="28"/>
      <c r="I119" s="28"/>
      <c r="J119" s="28"/>
      <c r="K119" s="28"/>
      <c r="L119" s="45"/>
      <c r="S119" s="28"/>
      <c r="T119" s="28"/>
      <c r="U119" s="28"/>
      <c r="V119" s="28"/>
      <c r="W119" s="28"/>
      <c r="X119" s="28"/>
      <c r="Y119" s="28"/>
      <c r="Z119" s="28"/>
      <c r="AA119" s="28"/>
      <c r="AB119" s="28"/>
      <c r="AC119" s="28"/>
      <c r="AD119" s="28"/>
      <c r="AE119" s="28"/>
    </row>
    <row r="120" s="150" customFormat="true" ht="29.3" hidden="false" customHeight="true" outlineLevel="0" collapsed="false">
      <c r="A120" s="144"/>
      <c r="B120" s="145"/>
      <c r="C120" s="146" t="s">
        <v>287</v>
      </c>
      <c r="D120" s="147" t="s">
        <v>247</v>
      </c>
      <c r="E120" s="147" t="s">
        <v>0</v>
      </c>
      <c r="F120" s="147" t="s">
        <v>1</v>
      </c>
      <c r="G120" s="147" t="s">
        <v>288</v>
      </c>
      <c r="H120" s="147" t="s">
        <v>289</v>
      </c>
      <c r="I120" s="147" t="s">
        <v>290</v>
      </c>
      <c r="J120" s="147" t="s">
        <v>278</v>
      </c>
      <c r="K120" s="148" t="s">
        <v>291</v>
      </c>
      <c r="L120" s="149"/>
      <c r="M120" s="74"/>
      <c r="N120" s="75" t="s">
        <v>228</v>
      </c>
      <c r="O120" s="75" t="s">
        <v>292</v>
      </c>
      <c r="P120" s="75" t="s">
        <v>293</v>
      </c>
      <c r="Q120" s="75" t="s">
        <v>294</v>
      </c>
      <c r="R120" s="75" t="s">
        <v>295</v>
      </c>
      <c r="S120" s="75" t="s">
        <v>296</v>
      </c>
      <c r="T120" s="76" t="s">
        <v>297</v>
      </c>
      <c r="U120" s="144"/>
      <c r="V120" s="144"/>
      <c r="W120" s="144"/>
      <c r="X120" s="144"/>
      <c r="Y120" s="144"/>
      <c r="Z120" s="144"/>
      <c r="AA120" s="144"/>
      <c r="AB120" s="144"/>
      <c r="AC120" s="144"/>
      <c r="AD120" s="144"/>
      <c r="AE120" s="144"/>
    </row>
    <row r="121" s="33" customFormat="true" ht="15" hidden="false" customHeight="false" outlineLevel="0" collapsed="false">
      <c r="A121" s="28"/>
      <c r="B121" s="29"/>
      <c r="C121" s="82" t="s">
        <v>298</v>
      </c>
      <c r="D121" s="28"/>
      <c r="E121" s="28"/>
      <c r="F121" s="28"/>
      <c r="G121" s="28"/>
      <c r="H121" s="28"/>
      <c r="I121" s="28"/>
      <c r="J121" s="151" t="n">
        <f aca="false">BK121</f>
        <v>328297.28</v>
      </c>
      <c r="K121" s="28"/>
      <c r="L121" s="29"/>
      <c r="M121" s="77"/>
      <c r="N121" s="64"/>
      <c r="O121" s="78"/>
      <c r="P121" s="152" t="n">
        <f aca="false">P122+P288</f>
        <v>434.908</v>
      </c>
      <c r="Q121" s="78"/>
      <c r="R121" s="152" t="n">
        <f aca="false">R122+R288</f>
        <v>0</v>
      </c>
      <c r="S121" s="78"/>
      <c r="T121" s="153" t="n">
        <f aca="false">T122+T288</f>
        <v>0</v>
      </c>
      <c r="U121" s="28"/>
      <c r="V121" s="28"/>
      <c r="W121" s="28"/>
      <c r="X121" s="28"/>
      <c r="Y121" s="28"/>
      <c r="Z121" s="28"/>
      <c r="AA121" s="28"/>
      <c r="AB121" s="28"/>
      <c r="AC121" s="28"/>
      <c r="AD121" s="28"/>
      <c r="AE121" s="28"/>
      <c r="AT121" s="13" t="s">
        <v>261</v>
      </c>
      <c r="AU121" s="13" t="s">
        <v>280</v>
      </c>
      <c r="BK121" s="154" t="n">
        <f aca="false">BK122+BK288</f>
        <v>328297.28</v>
      </c>
    </row>
    <row r="122" s="155" customFormat="true" ht="15" hidden="false" customHeight="false" outlineLevel="0" collapsed="false">
      <c r="B122" s="156"/>
      <c r="D122" s="157" t="s">
        <v>261</v>
      </c>
      <c r="E122" s="158" t="s">
        <v>299</v>
      </c>
      <c r="F122" s="158" t="s">
        <v>300</v>
      </c>
      <c r="J122" s="159" t="n">
        <f aca="false">BK122</f>
        <v>298297.28</v>
      </c>
      <c r="L122" s="156"/>
      <c r="M122" s="160"/>
      <c r="N122" s="161"/>
      <c r="O122" s="161"/>
      <c r="P122" s="162" t="n">
        <f aca="false">SUM(P123:P287)</f>
        <v>434.908</v>
      </c>
      <c r="Q122" s="161"/>
      <c r="R122" s="162" t="n">
        <f aca="false">SUM(R123:R287)</f>
        <v>0</v>
      </c>
      <c r="S122" s="161"/>
      <c r="T122" s="163" t="n">
        <f aca="false">SUM(T123:T287)</f>
        <v>0</v>
      </c>
      <c r="AR122" s="157" t="s">
        <v>270</v>
      </c>
      <c r="AT122" s="164" t="s">
        <v>261</v>
      </c>
      <c r="AU122" s="164" t="s">
        <v>262</v>
      </c>
      <c r="AY122" s="157" t="s">
        <v>301</v>
      </c>
      <c r="BK122" s="165" t="n">
        <f aca="false">SUM(BK123:BK287)</f>
        <v>298297.28</v>
      </c>
    </row>
    <row r="123" s="33" customFormat="true" ht="12.8" hidden="false" customHeight="false" outlineLevel="0" collapsed="false">
      <c r="A123" s="28"/>
      <c r="B123" s="166"/>
      <c r="C123" s="167" t="s">
        <v>270</v>
      </c>
      <c r="D123" s="167" t="s">
        <v>302</v>
      </c>
      <c r="E123" s="168" t="s">
        <v>303</v>
      </c>
      <c r="F123" s="169" t="s">
        <v>304</v>
      </c>
      <c r="G123" s="170" t="s">
        <v>305</v>
      </c>
      <c r="H123" s="171" t="n">
        <v>16</v>
      </c>
      <c r="I123" s="172" t="n">
        <v>31.49</v>
      </c>
      <c r="J123" s="172" t="n">
        <f aca="false">ROUND(I123*H123,2)</f>
        <v>503.84</v>
      </c>
      <c r="K123" s="169" t="s">
        <v>306</v>
      </c>
      <c r="L123" s="29"/>
      <c r="M123" s="173"/>
      <c r="N123" s="174" t="s">
        <v>229</v>
      </c>
      <c r="O123" s="175" t="n">
        <v>0.075</v>
      </c>
      <c r="P123" s="175" t="n">
        <f aca="false">O123*H123</f>
        <v>1.2</v>
      </c>
      <c r="Q123" s="175" t="n">
        <v>0</v>
      </c>
      <c r="R123" s="175" t="n">
        <f aca="false">Q123*H123</f>
        <v>0</v>
      </c>
      <c r="S123" s="175" t="n">
        <v>0</v>
      </c>
      <c r="T123" s="176" t="n">
        <f aca="false">S123*H123</f>
        <v>0</v>
      </c>
      <c r="U123" s="28"/>
      <c r="V123" s="28"/>
      <c r="W123" s="28"/>
      <c r="X123" s="28"/>
      <c r="Y123" s="28"/>
      <c r="Z123" s="28"/>
      <c r="AA123" s="28"/>
      <c r="AB123" s="28"/>
      <c r="AC123" s="28"/>
      <c r="AD123" s="28"/>
      <c r="AE123" s="28"/>
      <c r="AR123" s="177" t="s">
        <v>307</v>
      </c>
      <c r="AT123" s="177" t="s">
        <v>302</v>
      </c>
      <c r="AU123" s="177" t="s">
        <v>270</v>
      </c>
      <c r="AY123" s="13" t="s">
        <v>301</v>
      </c>
      <c r="BE123" s="178" t="n">
        <f aca="false">IF(N123="základní",J123,0)</f>
        <v>503.84</v>
      </c>
      <c r="BF123" s="178" t="n">
        <f aca="false">IF(N123="snížená",J123,0)</f>
        <v>0</v>
      </c>
      <c r="BG123" s="178" t="n">
        <f aca="false">IF(N123="zákl. přenesená",J123,0)</f>
        <v>0</v>
      </c>
      <c r="BH123" s="178" t="n">
        <f aca="false">IF(N123="sníž. přenesená",J123,0)</f>
        <v>0</v>
      </c>
      <c r="BI123" s="178" t="n">
        <f aca="false">IF(N123="nulová",J123,0)</f>
        <v>0</v>
      </c>
      <c r="BJ123" s="13" t="s">
        <v>270</v>
      </c>
      <c r="BK123" s="178" t="n">
        <f aca="false">ROUND(I123*H123,2)</f>
        <v>503.84</v>
      </c>
      <c r="BL123" s="13" t="s">
        <v>307</v>
      </c>
      <c r="BM123" s="177" t="s">
        <v>272</v>
      </c>
    </row>
    <row r="124" s="33" customFormat="true" ht="18.05" hidden="false" customHeight="false" outlineLevel="0" collapsed="false">
      <c r="A124" s="28"/>
      <c r="B124" s="29"/>
      <c r="C124" s="28"/>
      <c r="D124" s="179" t="s">
        <v>308</v>
      </c>
      <c r="E124" s="28"/>
      <c r="F124" s="180" t="s">
        <v>309</v>
      </c>
      <c r="G124" s="28"/>
      <c r="H124" s="28"/>
      <c r="I124" s="28"/>
      <c r="J124" s="28"/>
      <c r="K124" s="28"/>
      <c r="L124" s="29"/>
      <c r="M124" s="181"/>
      <c r="N124" s="182"/>
      <c r="O124" s="66"/>
      <c r="P124" s="66"/>
      <c r="Q124" s="66"/>
      <c r="R124" s="66"/>
      <c r="S124" s="66"/>
      <c r="T124" s="67"/>
      <c r="U124" s="28"/>
      <c r="V124" s="28"/>
      <c r="W124" s="28"/>
      <c r="X124" s="28"/>
      <c r="Y124" s="28"/>
      <c r="Z124" s="28"/>
      <c r="AA124" s="28"/>
      <c r="AB124" s="28"/>
      <c r="AC124" s="28"/>
      <c r="AD124" s="28"/>
      <c r="AE124" s="28"/>
      <c r="AT124" s="13" t="s">
        <v>308</v>
      </c>
      <c r="AU124" s="13" t="s">
        <v>270</v>
      </c>
    </row>
    <row r="125" s="183" customFormat="true" ht="12.8" hidden="false" customHeight="false" outlineLevel="0" collapsed="false">
      <c r="B125" s="184"/>
      <c r="D125" s="179" t="s">
        <v>310</v>
      </c>
      <c r="E125" s="185"/>
      <c r="F125" s="186" t="s">
        <v>311</v>
      </c>
      <c r="H125" s="185"/>
      <c r="L125" s="184"/>
      <c r="M125" s="187"/>
      <c r="N125" s="188"/>
      <c r="O125" s="188"/>
      <c r="P125" s="188"/>
      <c r="Q125" s="188"/>
      <c r="R125" s="188"/>
      <c r="S125" s="188"/>
      <c r="T125" s="189"/>
      <c r="AT125" s="185" t="s">
        <v>310</v>
      </c>
      <c r="AU125" s="185" t="s">
        <v>270</v>
      </c>
      <c r="AV125" s="183" t="s">
        <v>270</v>
      </c>
      <c r="AW125" s="183" t="s">
        <v>219</v>
      </c>
      <c r="AX125" s="183" t="s">
        <v>262</v>
      </c>
      <c r="AY125" s="185" t="s">
        <v>301</v>
      </c>
    </row>
    <row r="126" s="190" customFormat="true" ht="12.8" hidden="false" customHeight="false" outlineLevel="0" collapsed="false">
      <c r="B126" s="191"/>
      <c r="D126" s="179" t="s">
        <v>310</v>
      </c>
      <c r="E126" s="192"/>
      <c r="F126" s="193" t="s">
        <v>312</v>
      </c>
      <c r="H126" s="194" t="n">
        <v>16</v>
      </c>
      <c r="L126" s="191"/>
      <c r="M126" s="195"/>
      <c r="N126" s="196"/>
      <c r="O126" s="196"/>
      <c r="P126" s="196"/>
      <c r="Q126" s="196"/>
      <c r="R126" s="196"/>
      <c r="S126" s="196"/>
      <c r="T126" s="197"/>
      <c r="AT126" s="192" t="s">
        <v>310</v>
      </c>
      <c r="AU126" s="192" t="s">
        <v>270</v>
      </c>
      <c r="AV126" s="190" t="s">
        <v>272</v>
      </c>
      <c r="AW126" s="190" t="s">
        <v>219</v>
      </c>
      <c r="AX126" s="190" t="s">
        <v>262</v>
      </c>
      <c r="AY126" s="192" t="s">
        <v>301</v>
      </c>
    </row>
    <row r="127" s="198" customFormat="true" ht="12.8" hidden="false" customHeight="false" outlineLevel="0" collapsed="false">
      <c r="B127" s="199"/>
      <c r="D127" s="179" t="s">
        <v>310</v>
      </c>
      <c r="E127" s="200"/>
      <c r="F127" s="201" t="s">
        <v>313</v>
      </c>
      <c r="H127" s="202" t="n">
        <v>16</v>
      </c>
      <c r="L127" s="199"/>
      <c r="M127" s="203"/>
      <c r="N127" s="204"/>
      <c r="O127" s="204"/>
      <c r="P127" s="204"/>
      <c r="Q127" s="204"/>
      <c r="R127" s="204"/>
      <c r="S127" s="204"/>
      <c r="T127" s="205"/>
      <c r="AT127" s="200" t="s">
        <v>310</v>
      </c>
      <c r="AU127" s="200" t="s">
        <v>270</v>
      </c>
      <c r="AV127" s="198" t="s">
        <v>307</v>
      </c>
      <c r="AW127" s="198" t="s">
        <v>219</v>
      </c>
      <c r="AX127" s="198" t="s">
        <v>270</v>
      </c>
      <c r="AY127" s="200" t="s">
        <v>301</v>
      </c>
    </row>
    <row r="128" s="33" customFormat="true" ht="12.8" hidden="false" customHeight="false" outlineLevel="0" collapsed="false">
      <c r="A128" s="28"/>
      <c r="B128" s="166"/>
      <c r="C128" s="167" t="s">
        <v>272</v>
      </c>
      <c r="D128" s="167" t="s">
        <v>302</v>
      </c>
      <c r="E128" s="168" t="s">
        <v>314</v>
      </c>
      <c r="F128" s="169" t="s">
        <v>315</v>
      </c>
      <c r="G128" s="170" t="s">
        <v>305</v>
      </c>
      <c r="H128" s="171" t="n">
        <v>757</v>
      </c>
      <c r="I128" s="172" t="n">
        <v>98.81</v>
      </c>
      <c r="J128" s="172" t="n">
        <f aca="false">ROUND(I128*H128,2)</f>
        <v>74799.17</v>
      </c>
      <c r="K128" s="169" t="s">
        <v>306</v>
      </c>
      <c r="L128" s="29"/>
      <c r="M128" s="173"/>
      <c r="N128" s="174" t="s">
        <v>229</v>
      </c>
      <c r="O128" s="175" t="n">
        <v>0.22</v>
      </c>
      <c r="P128" s="175" t="n">
        <f aca="false">O128*H128</f>
        <v>166.54</v>
      </c>
      <c r="Q128" s="175" t="n">
        <v>0</v>
      </c>
      <c r="R128" s="175" t="n">
        <f aca="false">Q128*H128</f>
        <v>0</v>
      </c>
      <c r="S128" s="175" t="n">
        <v>0</v>
      </c>
      <c r="T128" s="176" t="n">
        <f aca="false">S128*H128</f>
        <v>0</v>
      </c>
      <c r="U128" s="28"/>
      <c r="V128" s="28"/>
      <c r="W128" s="28"/>
      <c r="X128" s="28"/>
      <c r="Y128" s="28"/>
      <c r="Z128" s="28"/>
      <c r="AA128" s="28"/>
      <c r="AB128" s="28"/>
      <c r="AC128" s="28"/>
      <c r="AD128" s="28"/>
      <c r="AE128" s="28"/>
      <c r="AR128" s="177" t="s">
        <v>307</v>
      </c>
      <c r="AT128" s="177" t="s">
        <v>302</v>
      </c>
      <c r="AU128" s="177" t="s">
        <v>270</v>
      </c>
      <c r="AY128" s="13" t="s">
        <v>301</v>
      </c>
      <c r="BE128" s="178" t="n">
        <f aca="false">IF(N128="základní",J128,0)</f>
        <v>74799.17</v>
      </c>
      <c r="BF128" s="178" t="n">
        <f aca="false">IF(N128="snížená",J128,0)</f>
        <v>0</v>
      </c>
      <c r="BG128" s="178" t="n">
        <f aca="false">IF(N128="zákl. přenesená",J128,0)</f>
        <v>0</v>
      </c>
      <c r="BH128" s="178" t="n">
        <f aca="false">IF(N128="sníž. přenesená",J128,0)</f>
        <v>0</v>
      </c>
      <c r="BI128" s="178" t="n">
        <f aca="false">IF(N128="nulová",J128,0)</f>
        <v>0</v>
      </c>
      <c r="BJ128" s="13" t="s">
        <v>270</v>
      </c>
      <c r="BK128" s="178" t="n">
        <f aca="false">ROUND(I128*H128,2)</f>
        <v>74799.17</v>
      </c>
      <c r="BL128" s="13" t="s">
        <v>307</v>
      </c>
      <c r="BM128" s="177" t="s">
        <v>307</v>
      </c>
    </row>
    <row r="129" s="33" customFormat="true" ht="18.05" hidden="false" customHeight="false" outlineLevel="0" collapsed="false">
      <c r="A129" s="28"/>
      <c r="B129" s="29"/>
      <c r="C129" s="28"/>
      <c r="D129" s="179" t="s">
        <v>308</v>
      </c>
      <c r="E129" s="28"/>
      <c r="F129" s="180" t="s">
        <v>316</v>
      </c>
      <c r="G129" s="28"/>
      <c r="H129" s="28"/>
      <c r="I129" s="28"/>
      <c r="J129" s="28"/>
      <c r="K129" s="28"/>
      <c r="L129" s="29"/>
      <c r="M129" s="181"/>
      <c r="N129" s="182"/>
      <c r="O129" s="66"/>
      <c r="P129" s="66"/>
      <c r="Q129" s="66"/>
      <c r="R129" s="66"/>
      <c r="S129" s="66"/>
      <c r="T129" s="67"/>
      <c r="U129" s="28"/>
      <c r="V129" s="28"/>
      <c r="W129" s="28"/>
      <c r="X129" s="28"/>
      <c r="Y129" s="28"/>
      <c r="Z129" s="28"/>
      <c r="AA129" s="28"/>
      <c r="AB129" s="28"/>
      <c r="AC129" s="28"/>
      <c r="AD129" s="28"/>
      <c r="AE129" s="28"/>
      <c r="AT129" s="13" t="s">
        <v>308</v>
      </c>
      <c r="AU129" s="13" t="s">
        <v>270</v>
      </c>
    </row>
    <row r="130" s="183" customFormat="true" ht="19.25" hidden="false" customHeight="false" outlineLevel="0" collapsed="false">
      <c r="B130" s="184"/>
      <c r="D130" s="179" t="s">
        <v>310</v>
      </c>
      <c r="E130" s="185"/>
      <c r="F130" s="186" t="s">
        <v>317</v>
      </c>
      <c r="H130" s="185"/>
      <c r="L130" s="184"/>
      <c r="M130" s="187"/>
      <c r="N130" s="188"/>
      <c r="O130" s="188"/>
      <c r="P130" s="188"/>
      <c r="Q130" s="188"/>
      <c r="R130" s="188"/>
      <c r="S130" s="188"/>
      <c r="T130" s="189"/>
      <c r="AT130" s="185" t="s">
        <v>310</v>
      </c>
      <c r="AU130" s="185" t="s">
        <v>270</v>
      </c>
      <c r="AV130" s="183" t="s">
        <v>270</v>
      </c>
      <c r="AW130" s="183" t="s">
        <v>219</v>
      </c>
      <c r="AX130" s="183" t="s">
        <v>262</v>
      </c>
      <c r="AY130" s="185" t="s">
        <v>301</v>
      </c>
    </row>
    <row r="131" s="190" customFormat="true" ht="12.8" hidden="false" customHeight="false" outlineLevel="0" collapsed="false">
      <c r="B131" s="191"/>
      <c r="D131" s="179" t="s">
        <v>310</v>
      </c>
      <c r="E131" s="192"/>
      <c r="F131" s="193" t="s">
        <v>318</v>
      </c>
      <c r="H131" s="194" t="n">
        <v>757</v>
      </c>
      <c r="L131" s="191"/>
      <c r="M131" s="195"/>
      <c r="N131" s="196"/>
      <c r="O131" s="196"/>
      <c r="P131" s="196"/>
      <c r="Q131" s="196"/>
      <c r="R131" s="196"/>
      <c r="S131" s="196"/>
      <c r="T131" s="197"/>
      <c r="AT131" s="192" t="s">
        <v>310</v>
      </c>
      <c r="AU131" s="192" t="s">
        <v>270</v>
      </c>
      <c r="AV131" s="190" t="s">
        <v>272</v>
      </c>
      <c r="AW131" s="190" t="s">
        <v>219</v>
      </c>
      <c r="AX131" s="190" t="s">
        <v>262</v>
      </c>
      <c r="AY131" s="192" t="s">
        <v>301</v>
      </c>
    </row>
    <row r="132" s="198" customFormat="true" ht="12.8" hidden="false" customHeight="false" outlineLevel="0" collapsed="false">
      <c r="B132" s="199"/>
      <c r="D132" s="179" t="s">
        <v>310</v>
      </c>
      <c r="E132" s="200"/>
      <c r="F132" s="201" t="s">
        <v>313</v>
      </c>
      <c r="H132" s="202" t="n">
        <v>757</v>
      </c>
      <c r="L132" s="199"/>
      <c r="M132" s="203"/>
      <c r="N132" s="204"/>
      <c r="O132" s="204"/>
      <c r="P132" s="204"/>
      <c r="Q132" s="204"/>
      <c r="R132" s="204"/>
      <c r="S132" s="204"/>
      <c r="T132" s="205"/>
      <c r="AT132" s="200" t="s">
        <v>310</v>
      </c>
      <c r="AU132" s="200" t="s">
        <v>270</v>
      </c>
      <c r="AV132" s="198" t="s">
        <v>307</v>
      </c>
      <c r="AW132" s="198" t="s">
        <v>219</v>
      </c>
      <c r="AX132" s="198" t="s">
        <v>270</v>
      </c>
      <c r="AY132" s="200" t="s">
        <v>301</v>
      </c>
    </row>
    <row r="133" s="33" customFormat="true" ht="12.8" hidden="false" customHeight="false" outlineLevel="0" collapsed="false">
      <c r="A133" s="28"/>
      <c r="B133" s="166"/>
      <c r="C133" s="167" t="s">
        <v>319</v>
      </c>
      <c r="D133" s="167" t="s">
        <v>302</v>
      </c>
      <c r="E133" s="168" t="s">
        <v>320</v>
      </c>
      <c r="F133" s="169" t="s">
        <v>321</v>
      </c>
      <c r="G133" s="170" t="s">
        <v>322</v>
      </c>
      <c r="H133" s="171" t="n">
        <v>43</v>
      </c>
      <c r="I133" s="172" t="n">
        <v>198.94</v>
      </c>
      <c r="J133" s="172" t="n">
        <f aca="false">ROUND(I133*H133,2)</f>
        <v>8554.42</v>
      </c>
      <c r="K133" s="169" t="s">
        <v>306</v>
      </c>
      <c r="L133" s="29"/>
      <c r="M133" s="173"/>
      <c r="N133" s="174" t="s">
        <v>229</v>
      </c>
      <c r="O133" s="175" t="n">
        <v>0.49</v>
      </c>
      <c r="P133" s="175" t="n">
        <f aca="false">O133*H133</f>
        <v>21.07</v>
      </c>
      <c r="Q133" s="175" t="n">
        <v>0</v>
      </c>
      <c r="R133" s="175" t="n">
        <f aca="false">Q133*H133</f>
        <v>0</v>
      </c>
      <c r="S133" s="175" t="n">
        <v>0</v>
      </c>
      <c r="T133" s="176" t="n">
        <f aca="false">S133*H133</f>
        <v>0</v>
      </c>
      <c r="U133" s="28"/>
      <c r="V133" s="28"/>
      <c r="W133" s="28"/>
      <c r="X133" s="28"/>
      <c r="Y133" s="28"/>
      <c r="Z133" s="28"/>
      <c r="AA133" s="28"/>
      <c r="AB133" s="28"/>
      <c r="AC133" s="28"/>
      <c r="AD133" s="28"/>
      <c r="AE133" s="28"/>
      <c r="AR133" s="177" t="s">
        <v>307</v>
      </c>
      <c r="AT133" s="177" t="s">
        <v>302</v>
      </c>
      <c r="AU133" s="177" t="s">
        <v>270</v>
      </c>
      <c r="AY133" s="13" t="s">
        <v>301</v>
      </c>
      <c r="BE133" s="178" t="n">
        <f aca="false">IF(N133="základní",J133,0)</f>
        <v>8554.42</v>
      </c>
      <c r="BF133" s="178" t="n">
        <f aca="false">IF(N133="snížená",J133,0)</f>
        <v>0</v>
      </c>
      <c r="BG133" s="178" t="n">
        <f aca="false">IF(N133="zákl. přenesená",J133,0)</f>
        <v>0</v>
      </c>
      <c r="BH133" s="178" t="n">
        <f aca="false">IF(N133="sníž. přenesená",J133,0)</f>
        <v>0</v>
      </c>
      <c r="BI133" s="178" t="n">
        <f aca="false">IF(N133="nulová",J133,0)</f>
        <v>0</v>
      </c>
      <c r="BJ133" s="13" t="s">
        <v>270</v>
      </c>
      <c r="BK133" s="178" t="n">
        <f aca="false">ROUND(I133*H133,2)</f>
        <v>8554.42</v>
      </c>
      <c r="BL133" s="13" t="s">
        <v>307</v>
      </c>
      <c r="BM133" s="177" t="s">
        <v>323</v>
      </c>
    </row>
    <row r="134" s="33" customFormat="true" ht="12.8" hidden="false" customHeight="false" outlineLevel="0" collapsed="false">
      <c r="A134" s="28"/>
      <c r="B134" s="29"/>
      <c r="C134" s="28"/>
      <c r="D134" s="179" t="s">
        <v>308</v>
      </c>
      <c r="E134" s="28"/>
      <c r="F134" s="180" t="s">
        <v>324</v>
      </c>
      <c r="G134" s="28"/>
      <c r="H134" s="28"/>
      <c r="I134" s="28"/>
      <c r="J134" s="28"/>
      <c r="K134" s="28"/>
      <c r="L134" s="29"/>
      <c r="M134" s="181"/>
      <c r="N134" s="182"/>
      <c r="O134" s="66"/>
      <c r="P134" s="66"/>
      <c r="Q134" s="66"/>
      <c r="R134" s="66"/>
      <c r="S134" s="66"/>
      <c r="T134" s="67"/>
      <c r="U134" s="28"/>
      <c r="V134" s="28"/>
      <c r="W134" s="28"/>
      <c r="X134" s="28"/>
      <c r="Y134" s="28"/>
      <c r="Z134" s="28"/>
      <c r="AA134" s="28"/>
      <c r="AB134" s="28"/>
      <c r="AC134" s="28"/>
      <c r="AD134" s="28"/>
      <c r="AE134" s="28"/>
      <c r="AT134" s="13" t="s">
        <v>308</v>
      </c>
      <c r="AU134" s="13" t="s">
        <v>270</v>
      </c>
    </row>
    <row r="135" s="183" customFormat="true" ht="12.8" hidden="false" customHeight="false" outlineLevel="0" collapsed="false">
      <c r="B135" s="184"/>
      <c r="D135" s="179" t="s">
        <v>310</v>
      </c>
      <c r="E135" s="185"/>
      <c r="F135" s="186" t="s">
        <v>325</v>
      </c>
      <c r="H135" s="185"/>
      <c r="L135" s="184"/>
      <c r="M135" s="187"/>
      <c r="N135" s="188"/>
      <c r="O135" s="188"/>
      <c r="P135" s="188"/>
      <c r="Q135" s="188"/>
      <c r="R135" s="188"/>
      <c r="S135" s="188"/>
      <c r="T135" s="189"/>
      <c r="AT135" s="185" t="s">
        <v>310</v>
      </c>
      <c r="AU135" s="185" t="s">
        <v>270</v>
      </c>
      <c r="AV135" s="183" t="s">
        <v>270</v>
      </c>
      <c r="AW135" s="183" t="s">
        <v>219</v>
      </c>
      <c r="AX135" s="183" t="s">
        <v>262</v>
      </c>
      <c r="AY135" s="185" t="s">
        <v>301</v>
      </c>
    </row>
    <row r="136" s="190" customFormat="true" ht="12.8" hidden="false" customHeight="false" outlineLevel="0" collapsed="false">
      <c r="B136" s="191"/>
      <c r="D136" s="179" t="s">
        <v>310</v>
      </c>
      <c r="E136" s="192"/>
      <c r="F136" s="193" t="s">
        <v>326</v>
      </c>
      <c r="H136" s="194" t="n">
        <v>43</v>
      </c>
      <c r="L136" s="191"/>
      <c r="M136" s="195"/>
      <c r="N136" s="196"/>
      <c r="O136" s="196"/>
      <c r="P136" s="196"/>
      <c r="Q136" s="196"/>
      <c r="R136" s="196"/>
      <c r="S136" s="196"/>
      <c r="T136" s="197"/>
      <c r="AT136" s="192" t="s">
        <v>310</v>
      </c>
      <c r="AU136" s="192" t="s">
        <v>270</v>
      </c>
      <c r="AV136" s="190" t="s">
        <v>272</v>
      </c>
      <c r="AW136" s="190" t="s">
        <v>219</v>
      </c>
      <c r="AX136" s="190" t="s">
        <v>262</v>
      </c>
      <c r="AY136" s="192" t="s">
        <v>301</v>
      </c>
    </row>
    <row r="137" s="198" customFormat="true" ht="12.8" hidden="false" customHeight="false" outlineLevel="0" collapsed="false">
      <c r="B137" s="199"/>
      <c r="D137" s="179" t="s">
        <v>310</v>
      </c>
      <c r="E137" s="200"/>
      <c r="F137" s="201" t="s">
        <v>313</v>
      </c>
      <c r="H137" s="202" t="n">
        <v>43</v>
      </c>
      <c r="L137" s="199"/>
      <c r="M137" s="203"/>
      <c r="N137" s="204"/>
      <c r="O137" s="204"/>
      <c r="P137" s="204"/>
      <c r="Q137" s="204"/>
      <c r="R137" s="204"/>
      <c r="S137" s="204"/>
      <c r="T137" s="205"/>
      <c r="AT137" s="200" t="s">
        <v>310</v>
      </c>
      <c r="AU137" s="200" t="s">
        <v>270</v>
      </c>
      <c r="AV137" s="198" t="s">
        <v>307</v>
      </c>
      <c r="AW137" s="198" t="s">
        <v>219</v>
      </c>
      <c r="AX137" s="198" t="s">
        <v>270</v>
      </c>
      <c r="AY137" s="200" t="s">
        <v>301</v>
      </c>
    </row>
    <row r="138" s="33" customFormat="true" ht="12.8" hidden="false" customHeight="false" outlineLevel="0" collapsed="false">
      <c r="A138" s="28"/>
      <c r="B138" s="166"/>
      <c r="C138" s="167" t="s">
        <v>307</v>
      </c>
      <c r="D138" s="167" t="s">
        <v>302</v>
      </c>
      <c r="E138" s="168" t="s">
        <v>327</v>
      </c>
      <c r="F138" s="169" t="s">
        <v>328</v>
      </c>
      <c r="G138" s="170" t="s">
        <v>322</v>
      </c>
      <c r="H138" s="171" t="n">
        <v>23</v>
      </c>
      <c r="I138" s="172" t="n">
        <v>357.28</v>
      </c>
      <c r="J138" s="172" t="n">
        <f aca="false">ROUND(I138*H138,2)</f>
        <v>8217.44</v>
      </c>
      <c r="K138" s="169" t="s">
        <v>306</v>
      </c>
      <c r="L138" s="29"/>
      <c r="M138" s="173"/>
      <c r="N138" s="174" t="s">
        <v>229</v>
      </c>
      <c r="O138" s="175" t="n">
        <v>0.88</v>
      </c>
      <c r="P138" s="175" t="n">
        <f aca="false">O138*H138</f>
        <v>20.24</v>
      </c>
      <c r="Q138" s="175" t="n">
        <v>0</v>
      </c>
      <c r="R138" s="175" t="n">
        <f aca="false">Q138*H138</f>
        <v>0</v>
      </c>
      <c r="S138" s="175" t="n">
        <v>0</v>
      </c>
      <c r="T138" s="176" t="n">
        <f aca="false">S138*H138</f>
        <v>0</v>
      </c>
      <c r="U138" s="28"/>
      <c r="V138" s="28"/>
      <c r="W138" s="28"/>
      <c r="X138" s="28"/>
      <c r="Y138" s="28"/>
      <c r="Z138" s="28"/>
      <c r="AA138" s="28"/>
      <c r="AB138" s="28"/>
      <c r="AC138" s="28"/>
      <c r="AD138" s="28"/>
      <c r="AE138" s="28"/>
      <c r="AR138" s="177" t="s">
        <v>307</v>
      </c>
      <c r="AT138" s="177" t="s">
        <v>302</v>
      </c>
      <c r="AU138" s="177" t="s">
        <v>270</v>
      </c>
      <c r="AY138" s="13" t="s">
        <v>301</v>
      </c>
      <c r="BE138" s="178" t="n">
        <f aca="false">IF(N138="základní",J138,0)</f>
        <v>8217.44</v>
      </c>
      <c r="BF138" s="178" t="n">
        <f aca="false">IF(N138="snížená",J138,0)</f>
        <v>0</v>
      </c>
      <c r="BG138" s="178" t="n">
        <f aca="false">IF(N138="zákl. přenesená",J138,0)</f>
        <v>0</v>
      </c>
      <c r="BH138" s="178" t="n">
        <f aca="false">IF(N138="sníž. přenesená",J138,0)</f>
        <v>0</v>
      </c>
      <c r="BI138" s="178" t="n">
        <f aca="false">IF(N138="nulová",J138,0)</f>
        <v>0</v>
      </c>
      <c r="BJ138" s="13" t="s">
        <v>270</v>
      </c>
      <c r="BK138" s="178" t="n">
        <f aca="false">ROUND(I138*H138,2)</f>
        <v>8217.44</v>
      </c>
      <c r="BL138" s="13" t="s">
        <v>307</v>
      </c>
      <c r="BM138" s="177" t="s">
        <v>329</v>
      </c>
    </row>
    <row r="139" s="33" customFormat="true" ht="12.8" hidden="false" customHeight="false" outlineLevel="0" collapsed="false">
      <c r="A139" s="28"/>
      <c r="B139" s="29"/>
      <c r="C139" s="28"/>
      <c r="D139" s="179" t="s">
        <v>308</v>
      </c>
      <c r="E139" s="28"/>
      <c r="F139" s="180" t="s">
        <v>330</v>
      </c>
      <c r="G139" s="28"/>
      <c r="H139" s="28"/>
      <c r="I139" s="28"/>
      <c r="J139" s="28"/>
      <c r="K139" s="28"/>
      <c r="L139" s="29"/>
      <c r="M139" s="181"/>
      <c r="N139" s="182"/>
      <c r="O139" s="66"/>
      <c r="P139" s="66"/>
      <c r="Q139" s="66"/>
      <c r="R139" s="66"/>
      <c r="S139" s="66"/>
      <c r="T139" s="67"/>
      <c r="U139" s="28"/>
      <c r="V139" s="28"/>
      <c r="W139" s="28"/>
      <c r="X139" s="28"/>
      <c r="Y139" s="28"/>
      <c r="Z139" s="28"/>
      <c r="AA139" s="28"/>
      <c r="AB139" s="28"/>
      <c r="AC139" s="28"/>
      <c r="AD139" s="28"/>
      <c r="AE139" s="28"/>
      <c r="AT139" s="13" t="s">
        <v>308</v>
      </c>
      <c r="AU139" s="13" t="s">
        <v>270</v>
      </c>
    </row>
    <row r="140" s="183" customFormat="true" ht="12.8" hidden="false" customHeight="false" outlineLevel="0" collapsed="false">
      <c r="B140" s="184"/>
      <c r="D140" s="179" t="s">
        <v>310</v>
      </c>
      <c r="E140" s="185"/>
      <c r="F140" s="186" t="s">
        <v>331</v>
      </c>
      <c r="H140" s="185"/>
      <c r="L140" s="184"/>
      <c r="M140" s="187"/>
      <c r="N140" s="188"/>
      <c r="O140" s="188"/>
      <c r="P140" s="188"/>
      <c r="Q140" s="188"/>
      <c r="R140" s="188"/>
      <c r="S140" s="188"/>
      <c r="T140" s="189"/>
      <c r="AT140" s="185" t="s">
        <v>310</v>
      </c>
      <c r="AU140" s="185" t="s">
        <v>270</v>
      </c>
      <c r="AV140" s="183" t="s">
        <v>270</v>
      </c>
      <c r="AW140" s="183" t="s">
        <v>219</v>
      </c>
      <c r="AX140" s="183" t="s">
        <v>262</v>
      </c>
      <c r="AY140" s="185" t="s">
        <v>301</v>
      </c>
    </row>
    <row r="141" s="190" customFormat="true" ht="12.8" hidden="false" customHeight="false" outlineLevel="0" collapsed="false">
      <c r="B141" s="191"/>
      <c r="D141" s="179" t="s">
        <v>310</v>
      </c>
      <c r="E141" s="192"/>
      <c r="F141" s="193" t="s">
        <v>332</v>
      </c>
      <c r="H141" s="194" t="n">
        <v>23</v>
      </c>
      <c r="L141" s="191"/>
      <c r="M141" s="195"/>
      <c r="N141" s="196"/>
      <c r="O141" s="196"/>
      <c r="P141" s="196"/>
      <c r="Q141" s="196"/>
      <c r="R141" s="196"/>
      <c r="S141" s="196"/>
      <c r="T141" s="197"/>
      <c r="AT141" s="192" t="s">
        <v>310</v>
      </c>
      <c r="AU141" s="192" t="s">
        <v>270</v>
      </c>
      <c r="AV141" s="190" t="s">
        <v>272</v>
      </c>
      <c r="AW141" s="190" t="s">
        <v>219</v>
      </c>
      <c r="AX141" s="190" t="s">
        <v>262</v>
      </c>
      <c r="AY141" s="192" t="s">
        <v>301</v>
      </c>
    </row>
    <row r="142" s="198" customFormat="true" ht="12.8" hidden="false" customHeight="false" outlineLevel="0" collapsed="false">
      <c r="B142" s="199"/>
      <c r="D142" s="179" t="s">
        <v>310</v>
      </c>
      <c r="E142" s="200"/>
      <c r="F142" s="201" t="s">
        <v>313</v>
      </c>
      <c r="H142" s="202" t="n">
        <v>23</v>
      </c>
      <c r="L142" s="199"/>
      <c r="M142" s="203"/>
      <c r="N142" s="204"/>
      <c r="O142" s="204"/>
      <c r="P142" s="204"/>
      <c r="Q142" s="204"/>
      <c r="R142" s="204"/>
      <c r="S142" s="204"/>
      <c r="T142" s="205"/>
      <c r="AT142" s="200" t="s">
        <v>310</v>
      </c>
      <c r="AU142" s="200" t="s">
        <v>270</v>
      </c>
      <c r="AV142" s="198" t="s">
        <v>307</v>
      </c>
      <c r="AW142" s="198" t="s">
        <v>219</v>
      </c>
      <c r="AX142" s="198" t="s">
        <v>270</v>
      </c>
      <c r="AY142" s="200" t="s">
        <v>301</v>
      </c>
    </row>
    <row r="143" s="33" customFormat="true" ht="12.8" hidden="false" customHeight="false" outlineLevel="0" collapsed="false">
      <c r="A143" s="28"/>
      <c r="B143" s="166"/>
      <c r="C143" s="167" t="s">
        <v>333</v>
      </c>
      <c r="D143" s="167" t="s">
        <v>302</v>
      </c>
      <c r="E143" s="168" t="s">
        <v>334</v>
      </c>
      <c r="F143" s="169" t="s">
        <v>335</v>
      </c>
      <c r="G143" s="170" t="s">
        <v>322</v>
      </c>
      <c r="H143" s="171" t="n">
        <v>3</v>
      </c>
      <c r="I143" s="172" t="n">
        <v>576.52</v>
      </c>
      <c r="J143" s="172" t="n">
        <f aca="false">ROUND(I143*H143,2)</f>
        <v>1729.56</v>
      </c>
      <c r="K143" s="169" t="s">
        <v>306</v>
      </c>
      <c r="L143" s="29"/>
      <c r="M143" s="173"/>
      <c r="N143" s="174" t="s">
        <v>229</v>
      </c>
      <c r="O143" s="175" t="n">
        <v>1.42</v>
      </c>
      <c r="P143" s="175" t="n">
        <f aca="false">O143*H143</f>
        <v>4.26</v>
      </c>
      <c r="Q143" s="175" t="n">
        <v>0</v>
      </c>
      <c r="R143" s="175" t="n">
        <f aca="false">Q143*H143</f>
        <v>0</v>
      </c>
      <c r="S143" s="175" t="n">
        <v>0</v>
      </c>
      <c r="T143" s="176" t="n">
        <f aca="false">S143*H143</f>
        <v>0</v>
      </c>
      <c r="U143" s="28"/>
      <c r="V143" s="28"/>
      <c r="W143" s="28"/>
      <c r="X143" s="28"/>
      <c r="Y143" s="28"/>
      <c r="Z143" s="28"/>
      <c r="AA143" s="28"/>
      <c r="AB143" s="28"/>
      <c r="AC143" s="28"/>
      <c r="AD143" s="28"/>
      <c r="AE143" s="28"/>
      <c r="AR143" s="177" t="s">
        <v>307</v>
      </c>
      <c r="AT143" s="177" t="s">
        <v>302</v>
      </c>
      <c r="AU143" s="177" t="s">
        <v>270</v>
      </c>
      <c r="AY143" s="13" t="s">
        <v>301</v>
      </c>
      <c r="BE143" s="178" t="n">
        <f aca="false">IF(N143="základní",J143,0)</f>
        <v>1729.56</v>
      </c>
      <c r="BF143" s="178" t="n">
        <f aca="false">IF(N143="snížená",J143,0)</f>
        <v>0</v>
      </c>
      <c r="BG143" s="178" t="n">
        <f aca="false">IF(N143="zákl. přenesená",J143,0)</f>
        <v>0</v>
      </c>
      <c r="BH143" s="178" t="n">
        <f aca="false">IF(N143="sníž. přenesená",J143,0)</f>
        <v>0</v>
      </c>
      <c r="BI143" s="178" t="n">
        <f aca="false">IF(N143="nulová",J143,0)</f>
        <v>0</v>
      </c>
      <c r="BJ143" s="13" t="s">
        <v>270</v>
      </c>
      <c r="BK143" s="178" t="n">
        <f aca="false">ROUND(I143*H143,2)</f>
        <v>1729.56</v>
      </c>
      <c r="BL143" s="13" t="s">
        <v>307</v>
      </c>
      <c r="BM143" s="177" t="s">
        <v>336</v>
      </c>
    </row>
    <row r="144" s="33" customFormat="true" ht="12.8" hidden="false" customHeight="false" outlineLevel="0" collapsed="false">
      <c r="A144" s="28"/>
      <c r="B144" s="29"/>
      <c r="C144" s="28"/>
      <c r="D144" s="179" t="s">
        <v>308</v>
      </c>
      <c r="E144" s="28"/>
      <c r="F144" s="180" t="s">
        <v>337</v>
      </c>
      <c r="G144" s="28"/>
      <c r="H144" s="28"/>
      <c r="I144" s="28"/>
      <c r="J144" s="28"/>
      <c r="K144" s="28"/>
      <c r="L144" s="29"/>
      <c r="M144" s="181"/>
      <c r="N144" s="182"/>
      <c r="O144" s="66"/>
      <c r="P144" s="66"/>
      <c r="Q144" s="66"/>
      <c r="R144" s="66"/>
      <c r="S144" s="66"/>
      <c r="T144" s="67"/>
      <c r="U144" s="28"/>
      <c r="V144" s="28"/>
      <c r="W144" s="28"/>
      <c r="X144" s="28"/>
      <c r="Y144" s="28"/>
      <c r="Z144" s="28"/>
      <c r="AA144" s="28"/>
      <c r="AB144" s="28"/>
      <c r="AC144" s="28"/>
      <c r="AD144" s="28"/>
      <c r="AE144" s="28"/>
      <c r="AT144" s="13" t="s">
        <v>308</v>
      </c>
      <c r="AU144" s="13" t="s">
        <v>270</v>
      </c>
    </row>
    <row r="145" s="183" customFormat="true" ht="12.8" hidden="false" customHeight="false" outlineLevel="0" collapsed="false">
      <c r="B145" s="184"/>
      <c r="D145" s="179" t="s">
        <v>310</v>
      </c>
      <c r="E145" s="185"/>
      <c r="F145" s="186" t="s">
        <v>338</v>
      </c>
      <c r="H145" s="185"/>
      <c r="L145" s="184"/>
      <c r="M145" s="187"/>
      <c r="N145" s="188"/>
      <c r="O145" s="188"/>
      <c r="P145" s="188"/>
      <c r="Q145" s="188"/>
      <c r="R145" s="188"/>
      <c r="S145" s="188"/>
      <c r="T145" s="189"/>
      <c r="AT145" s="185" t="s">
        <v>310</v>
      </c>
      <c r="AU145" s="185" t="s">
        <v>270</v>
      </c>
      <c r="AV145" s="183" t="s">
        <v>270</v>
      </c>
      <c r="AW145" s="183" t="s">
        <v>219</v>
      </c>
      <c r="AX145" s="183" t="s">
        <v>262</v>
      </c>
      <c r="AY145" s="185" t="s">
        <v>301</v>
      </c>
    </row>
    <row r="146" s="190" customFormat="true" ht="12.8" hidden="false" customHeight="false" outlineLevel="0" collapsed="false">
      <c r="B146" s="191"/>
      <c r="D146" s="179" t="s">
        <v>310</v>
      </c>
      <c r="E146" s="192"/>
      <c r="F146" s="193" t="s">
        <v>319</v>
      </c>
      <c r="H146" s="194" t="n">
        <v>3</v>
      </c>
      <c r="L146" s="191"/>
      <c r="M146" s="195"/>
      <c r="N146" s="196"/>
      <c r="O146" s="196"/>
      <c r="P146" s="196"/>
      <c r="Q146" s="196"/>
      <c r="R146" s="196"/>
      <c r="S146" s="196"/>
      <c r="T146" s="197"/>
      <c r="AT146" s="192" t="s">
        <v>310</v>
      </c>
      <c r="AU146" s="192" t="s">
        <v>270</v>
      </c>
      <c r="AV146" s="190" t="s">
        <v>272</v>
      </c>
      <c r="AW146" s="190" t="s">
        <v>219</v>
      </c>
      <c r="AX146" s="190" t="s">
        <v>262</v>
      </c>
      <c r="AY146" s="192" t="s">
        <v>301</v>
      </c>
    </row>
    <row r="147" s="198" customFormat="true" ht="12.8" hidden="false" customHeight="false" outlineLevel="0" collapsed="false">
      <c r="B147" s="199"/>
      <c r="D147" s="179" t="s">
        <v>310</v>
      </c>
      <c r="E147" s="200"/>
      <c r="F147" s="201" t="s">
        <v>313</v>
      </c>
      <c r="H147" s="202" t="n">
        <v>3</v>
      </c>
      <c r="L147" s="199"/>
      <c r="M147" s="203"/>
      <c r="N147" s="204"/>
      <c r="O147" s="204"/>
      <c r="P147" s="204"/>
      <c r="Q147" s="204"/>
      <c r="R147" s="204"/>
      <c r="S147" s="204"/>
      <c r="T147" s="205"/>
      <c r="AT147" s="200" t="s">
        <v>310</v>
      </c>
      <c r="AU147" s="200" t="s">
        <v>270</v>
      </c>
      <c r="AV147" s="198" t="s">
        <v>307</v>
      </c>
      <c r="AW147" s="198" t="s">
        <v>219</v>
      </c>
      <c r="AX147" s="198" t="s">
        <v>270</v>
      </c>
      <c r="AY147" s="200" t="s">
        <v>301</v>
      </c>
    </row>
    <row r="148" s="33" customFormat="true" ht="12.8" hidden="false" customHeight="false" outlineLevel="0" collapsed="false">
      <c r="A148" s="28"/>
      <c r="B148" s="166"/>
      <c r="C148" s="167" t="s">
        <v>323</v>
      </c>
      <c r="D148" s="167" t="s">
        <v>302</v>
      </c>
      <c r="E148" s="168" t="s">
        <v>339</v>
      </c>
      <c r="F148" s="169" t="s">
        <v>340</v>
      </c>
      <c r="G148" s="170" t="s">
        <v>322</v>
      </c>
      <c r="H148" s="171" t="n">
        <v>3</v>
      </c>
      <c r="I148" s="172" t="n">
        <v>820.12</v>
      </c>
      <c r="J148" s="172" t="n">
        <f aca="false">ROUND(I148*H148,2)</f>
        <v>2460.36</v>
      </c>
      <c r="K148" s="169" t="s">
        <v>306</v>
      </c>
      <c r="L148" s="29"/>
      <c r="M148" s="173"/>
      <c r="N148" s="174" t="s">
        <v>229</v>
      </c>
      <c r="O148" s="175" t="n">
        <v>2.02</v>
      </c>
      <c r="P148" s="175" t="n">
        <f aca="false">O148*H148</f>
        <v>6.06</v>
      </c>
      <c r="Q148" s="175" t="n">
        <v>0</v>
      </c>
      <c r="R148" s="175" t="n">
        <f aca="false">Q148*H148</f>
        <v>0</v>
      </c>
      <c r="S148" s="175" t="n">
        <v>0</v>
      </c>
      <c r="T148" s="176" t="n">
        <f aca="false">S148*H148</f>
        <v>0</v>
      </c>
      <c r="U148" s="28"/>
      <c r="V148" s="28"/>
      <c r="W148" s="28"/>
      <c r="X148" s="28"/>
      <c r="Y148" s="28"/>
      <c r="Z148" s="28"/>
      <c r="AA148" s="28"/>
      <c r="AB148" s="28"/>
      <c r="AC148" s="28"/>
      <c r="AD148" s="28"/>
      <c r="AE148" s="28"/>
      <c r="AR148" s="177" t="s">
        <v>307</v>
      </c>
      <c r="AT148" s="177" t="s">
        <v>302</v>
      </c>
      <c r="AU148" s="177" t="s">
        <v>270</v>
      </c>
      <c r="AY148" s="13" t="s">
        <v>301</v>
      </c>
      <c r="BE148" s="178" t="n">
        <f aca="false">IF(N148="základní",J148,0)</f>
        <v>2460.36</v>
      </c>
      <c r="BF148" s="178" t="n">
        <f aca="false">IF(N148="snížená",J148,0)</f>
        <v>0</v>
      </c>
      <c r="BG148" s="178" t="n">
        <f aca="false">IF(N148="zákl. přenesená",J148,0)</f>
        <v>0</v>
      </c>
      <c r="BH148" s="178" t="n">
        <f aca="false">IF(N148="sníž. přenesená",J148,0)</f>
        <v>0</v>
      </c>
      <c r="BI148" s="178" t="n">
        <f aca="false">IF(N148="nulová",J148,0)</f>
        <v>0</v>
      </c>
      <c r="BJ148" s="13" t="s">
        <v>270</v>
      </c>
      <c r="BK148" s="178" t="n">
        <f aca="false">ROUND(I148*H148,2)</f>
        <v>2460.36</v>
      </c>
      <c r="BL148" s="13" t="s">
        <v>307</v>
      </c>
      <c r="BM148" s="177" t="s">
        <v>195</v>
      </c>
    </row>
    <row r="149" s="33" customFormat="true" ht="12.8" hidden="false" customHeight="false" outlineLevel="0" collapsed="false">
      <c r="A149" s="28"/>
      <c r="B149" s="29"/>
      <c r="C149" s="28"/>
      <c r="D149" s="179" t="s">
        <v>308</v>
      </c>
      <c r="E149" s="28"/>
      <c r="F149" s="180" t="s">
        <v>341</v>
      </c>
      <c r="G149" s="28"/>
      <c r="H149" s="28"/>
      <c r="I149" s="28"/>
      <c r="J149" s="28"/>
      <c r="K149" s="28"/>
      <c r="L149" s="29"/>
      <c r="M149" s="181"/>
      <c r="N149" s="182"/>
      <c r="O149" s="66"/>
      <c r="P149" s="66"/>
      <c r="Q149" s="66"/>
      <c r="R149" s="66"/>
      <c r="S149" s="66"/>
      <c r="T149" s="67"/>
      <c r="U149" s="28"/>
      <c r="V149" s="28"/>
      <c r="W149" s="28"/>
      <c r="X149" s="28"/>
      <c r="Y149" s="28"/>
      <c r="Z149" s="28"/>
      <c r="AA149" s="28"/>
      <c r="AB149" s="28"/>
      <c r="AC149" s="28"/>
      <c r="AD149" s="28"/>
      <c r="AE149" s="28"/>
      <c r="AT149" s="13" t="s">
        <v>308</v>
      </c>
      <c r="AU149" s="13" t="s">
        <v>270</v>
      </c>
    </row>
    <row r="150" s="183" customFormat="true" ht="12.8" hidden="false" customHeight="false" outlineLevel="0" collapsed="false">
      <c r="B150" s="184"/>
      <c r="D150" s="179" t="s">
        <v>310</v>
      </c>
      <c r="E150" s="185"/>
      <c r="F150" s="186" t="s">
        <v>338</v>
      </c>
      <c r="H150" s="185"/>
      <c r="L150" s="184"/>
      <c r="M150" s="187"/>
      <c r="N150" s="188"/>
      <c r="O150" s="188"/>
      <c r="P150" s="188"/>
      <c r="Q150" s="188"/>
      <c r="R150" s="188"/>
      <c r="S150" s="188"/>
      <c r="T150" s="189"/>
      <c r="AT150" s="185" t="s">
        <v>310</v>
      </c>
      <c r="AU150" s="185" t="s">
        <v>270</v>
      </c>
      <c r="AV150" s="183" t="s">
        <v>270</v>
      </c>
      <c r="AW150" s="183" t="s">
        <v>219</v>
      </c>
      <c r="AX150" s="183" t="s">
        <v>262</v>
      </c>
      <c r="AY150" s="185" t="s">
        <v>301</v>
      </c>
    </row>
    <row r="151" s="190" customFormat="true" ht="12.8" hidden="false" customHeight="false" outlineLevel="0" collapsed="false">
      <c r="B151" s="191"/>
      <c r="D151" s="179" t="s">
        <v>310</v>
      </c>
      <c r="E151" s="192"/>
      <c r="F151" s="193" t="s">
        <v>319</v>
      </c>
      <c r="H151" s="194" t="n">
        <v>3</v>
      </c>
      <c r="L151" s="191"/>
      <c r="M151" s="195"/>
      <c r="N151" s="196"/>
      <c r="O151" s="196"/>
      <c r="P151" s="196"/>
      <c r="Q151" s="196"/>
      <c r="R151" s="196"/>
      <c r="S151" s="196"/>
      <c r="T151" s="197"/>
      <c r="AT151" s="192" t="s">
        <v>310</v>
      </c>
      <c r="AU151" s="192" t="s">
        <v>270</v>
      </c>
      <c r="AV151" s="190" t="s">
        <v>272</v>
      </c>
      <c r="AW151" s="190" t="s">
        <v>219</v>
      </c>
      <c r="AX151" s="190" t="s">
        <v>262</v>
      </c>
      <c r="AY151" s="192" t="s">
        <v>301</v>
      </c>
    </row>
    <row r="152" s="198" customFormat="true" ht="12.8" hidden="false" customHeight="false" outlineLevel="0" collapsed="false">
      <c r="B152" s="199"/>
      <c r="D152" s="179" t="s">
        <v>310</v>
      </c>
      <c r="E152" s="200"/>
      <c r="F152" s="201" t="s">
        <v>313</v>
      </c>
      <c r="H152" s="202" t="n">
        <v>3</v>
      </c>
      <c r="L152" s="199"/>
      <c r="M152" s="203"/>
      <c r="N152" s="204"/>
      <c r="O152" s="204"/>
      <c r="P152" s="204"/>
      <c r="Q152" s="204"/>
      <c r="R152" s="204"/>
      <c r="S152" s="204"/>
      <c r="T152" s="205"/>
      <c r="AT152" s="200" t="s">
        <v>310</v>
      </c>
      <c r="AU152" s="200" t="s">
        <v>270</v>
      </c>
      <c r="AV152" s="198" t="s">
        <v>307</v>
      </c>
      <c r="AW152" s="198" t="s">
        <v>219</v>
      </c>
      <c r="AX152" s="198" t="s">
        <v>270</v>
      </c>
      <c r="AY152" s="200" t="s">
        <v>301</v>
      </c>
    </row>
    <row r="153" s="33" customFormat="true" ht="12.8" hidden="false" customHeight="false" outlineLevel="0" collapsed="false">
      <c r="A153" s="28"/>
      <c r="B153" s="166"/>
      <c r="C153" s="167" t="s">
        <v>342</v>
      </c>
      <c r="D153" s="167" t="s">
        <v>302</v>
      </c>
      <c r="E153" s="168" t="s">
        <v>343</v>
      </c>
      <c r="F153" s="169" t="s">
        <v>344</v>
      </c>
      <c r="G153" s="170" t="s">
        <v>322</v>
      </c>
      <c r="H153" s="171" t="n">
        <v>10</v>
      </c>
      <c r="I153" s="172" t="n">
        <v>113.68</v>
      </c>
      <c r="J153" s="172" t="n">
        <f aca="false">ROUND(I153*H153,2)</f>
        <v>1136.8</v>
      </c>
      <c r="K153" s="169" t="s">
        <v>306</v>
      </c>
      <c r="L153" s="29"/>
      <c r="M153" s="173"/>
      <c r="N153" s="174" t="s">
        <v>229</v>
      </c>
      <c r="O153" s="175" t="n">
        <v>0.28</v>
      </c>
      <c r="P153" s="175" t="n">
        <f aca="false">O153*H153</f>
        <v>2.8</v>
      </c>
      <c r="Q153" s="175" t="n">
        <v>0</v>
      </c>
      <c r="R153" s="175" t="n">
        <f aca="false">Q153*H153</f>
        <v>0</v>
      </c>
      <c r="S153" s="175" t="n">
        <v>0</v>
      </c>
      <c r="T153" s="176" t="n">
        <f aca="false">S153*H153</f>
        <v>0</v>
      </c>
      <c r="U153" s="28"/>
      <c r="V153" s="28"/>
      <c r="W153" s="28"/>
      <c r="X153" s="28"/>
      <c r="Y153" s="28"/>
      <c r="Z153" s="28"/>
      <c r="AA153" s="28"/>
      <c r="AB153" s="28"/>
      <c r="AC153" s="28"/>
      <c r="AD153" s="28"/>
      <c r="AE153" s="28"/>
      <c r="AR153" s="177" t="s">
        <v>307</v>
      </c>
      <c r="AT153" s="177" t="s">
        <v>302</v>
      </c>
      <c r="AU153" s="177" t="s">
        <v>270</v>
      </c>
      <c r="AY153" s="13" t="s">
        <v>301</v>
      </c>
      <c r="BE153" s="178" t="n">
        <f aca="false">IF(N153="základní",J153,0)</f>
        <v>1136.8</v>
      </c>
      <c r="BF153" s="178" t="n">
        <f aca="false">IF(N153="snížená",J153,0)</f>
        <v>0</v>
      </c>
      <c r="BG153" s="178" t="n">
        <f aca="false">IF(N153="zákl. přenesená",J153,0)</f>
        <v>0</v>
      </c>
      <c r="BH153" s="178" t="n">
        <f aca="false">IF(N153="sníž. přenesená",J153,0)</f>
        <v>0</v>
      </c>
      <c r="BI153" s="178" t="n">
        <f aca="false">IF(N153="nulová",J153,0)</f>
        <v>0</v>
      </c>
      <c r="BJ153" s="13" t="s">
        <v>270</v>
      </c>
      <c r="BK153" s="178" t="n">
        <f aca="false">ROUND(I153*H153,2)</f>
        <v>1136.8</v>
      </c>
      <c r="BL153" s="13" t="s">
        <v>307</v>
      </c>
      <c r="BM153" s="177" t="s">
        <v>345</v>
      </c>
    </row>
    <row r="154" s="33" customFormat="true" ht="12.8" hidden="false" customHeight="false" outlineLevel="0" collapsed="false">
      <c r="A154" s="28"/>
      <c r="B154" s="29"/>
      <c r="C154" s="28"/>
      <c r="D154" s="179" t="s">
        <v>308</v>
      </c>
      <c r="E154" s="28"/>
      <c r="F154" s="180" t="s">
        <v>346</v>
      </c>
      <c r="G154" s="28"/>
      <c r="H154" s="28"/>
      <c r="I154" s="28"/>
      <c r="J154" s="28"/>
      <c r="K154" s="28"/>
      <c r="L154" s="29"/>
      <c r="M154" s="181"/>
      <c r="N154" s="182"/>
      <c r="O154" s="66"/>
      <c r="P154" s="66"/>
      <c r="Q154" s="66"/>
      <c r="R154" s="66"/>
      <c r="S154" s="66"/>
      <c r="T154" s="67"/>
      <c r="U154" s="28"/>
      <c r="V154" s="28"/>
      <c r="W154" s="28"/>
      <c r="X154" s="28"/>
      <c r="Y154" s="28"/>
      <c r="Z154" s="28"/>
      <c r="AA154" s="28"/>
      <c r="AB154" s="28"/>
      <c r="AC154" s="28"/>
      <c r="AD154" s="28"/>
      <c r="AE154" s="28"/>
      <c r="AT154" s="13" t="s">
        <v>308</v>
      </c>
      <c r="AU154" s="13" t="s">
        <v>270</v>
      </c>
    </row>
    <row r="155" s="183" customFormat="true" ht="12.8" hidden="false" customHeight="false" outlineLevel="0" collapsed="false">
      <c r="B155" s="184"/>
      <c r="D155" s="179" t="s">
        <v>310</v>
      </c>
      <c r="E155" s="185"/>
      <c r="F155" s="186" t="s">
        <v>347</v>
      </c>
      <c r="H155" s="185"/>
      <c r="L155" s="184"/>
      <c r="M155" s="187"/>
      <c r="N155" s="188"/>
      <c r="O155" s="188"/>
      <c r="P155" s="188"/>
      <c r="Q155" s="188"/>
      <c r="R155" s="188"/>
      <c r="S155" s="188"/>
      <c r="T155" s="189"/>
      <c r="AT155" s="185" t="s">
        <v>310</v>
      </c>
      <c r="AU155" s="185" t="s">
        <v>270</v>
      </c>
      <c r="AV155" s="183" t="s">
        <v>270</v>
      </c>
      <c r="AW155" s="183" t="s">
        <v>219</v>
      </c>
      <c r="AX155" s="183" t="s">
        <v>262</v>
      </c>
      <c r="AY155" s="185" t="s">
        <v>301</v>
      </c>
    </row>
    <row r="156" s="190" customFormat="true" ht="12.8" hidden="false" customHeight="false" outlineLevel="0" collapsed="false">
      <c r="B156" s="191"/>
      <c r="D156" s="179" t="s">
        <v>310</v>
      </c>
      <c r="E156" s="192"/>
      <c r="F156" s="193" t="s">
        <v>336</v>
      </c>
      <c r="H156" s="194" t="n">
        <v>10</v>
      </c>
      <c r="L156" s="191"/>
      <c r="M156" s="195"/>
      <c r="N156" s="196"/>
      <c r="O156" s="196"/>
      <c r="P156" s="196"/>
      <c r="Q156" s="196"/>
      <c r="R156" s="196"/>
      <c r="S156" s="196"/>
      <c r="T156" s="197"/>
      <c r="AT156" s="192" t="s">
        <v>310</v>
      </c>
      <c r="AU156" s="192" t="s">
        <v>270</v>
      </c>
      <c r="AV156" s="190" t="s">
        <v>272</v>
      </c>
      <c r="AW156" s="190" t="s">
        <v>219</v>
      </c>
      <c r="AX156" s="190" t="s">
        <v>262</v>
      </c>
      <c r="AY156" s="192" t="s">
        <v>301</v>
      </c>
    </row>
    <row r="157" s="198" customFormat="true" ht="12.8" hidden="false" customHeight="false" outlineLevel="0" collapsed="false">
      <c r="B157" s="199"/>
      <c r="D157" s="179" t="s">
        <v>310</v>
      </c>
      <c r="E157" s="200"/>
      <c r="F157" s="201" t="s">
        <v>313</v>
      </c>
      <c r="H157" s="202" t="n">
        <v>10</v>
      </c>
      <c r="L157" s="199"/>
      <c r="M157" s="203"/>
      <c r="N157" s="204"/>
      <c r="O157" s="204"/>
      <c r="P157" s="204"/>
      <c r="Q157" s="204"/>
      <c r="R157" s="204"/>
      <c r="S157" s="204"/>
      <c r="T157" s="205"/>
      <c r="AT157" s="200" t="s">
        <v>310</v>
      </c>
      <c r="AU157" s="200" t="s">
        <v>270</v>
      </c>
      <c r="AV157" s="198" t="s">
        <v>307</v>
      </c>
      <c r="AW157" s="198" t="s">
        <v>219</v>
      </c>
      <c r="AX157" s="198" t="s">
        <v>270</v>
      </c>
      <c r="AY157" s="200" t="s">
        <v>301</v>
      </c>
    </row>
    <row r="158" s="33" customFormat="true" ht="12.8" hidden="false" customHeight="false" outlineLevel="0" collapsed="false">
      <c r="A158" s="28"/>
      <c r="B158" s="166"/>
      <c r="C158" s="167" t="s">
        <v>329</v>
      </c>
      <c r="D158" s="167" t="s">
        <v>302</v>
      </c>
      <c r="E158" s="168" t="s">
        <v>348</v>
      </c>
      <c r="F158" s="169" t="s">
        <v>349</v>
      </c>
      <c r="G158" s="170" t="s">
        <v>322</v>
      </c>
      <c r="H158" s="171" t="n">
        <v>1</v>
      </c>
      <c r="I158" s="172" t="n">
        <v>223.3</v>
      </c>
      <c r="J158" s="172" t="n">
        <f aca="false">ROUND(I158*H158,2)</f>
        <v>223.3</v>
      </c>
      <c r="K158" s="169" t="s">
        <v>306</v>
      </c>
      <c r="L158" s="29"/>
      <c r="M158" s="173"/>
      <c r="N158" s="174" t="s">
        <v>229</v>
      </c>
      <c r="O158" s="175" t="n">
        <v>0.55</v>
      </c>
      <c r="P158" s="175" t="n">
        <f aca="false">O158*H158</f>
        <v>0.55</v>
      </c>
      <c r="Q158" s="175" t="n">
        <v>0</v>
      </c>
      <c r="R158" s="175" t="n">
        <f aca="false">Q158*H158</f>
        <v>0</v>
      </c>
      <c r="S158" s="175" t="n">
        <v>0</v>
      </c>
      <c r="T158" s="176" t="n">
        <f aca="false">S158*H158</f>
        <v>0</v>
      </c>
      <c r="U158" s="28"/>
      <c r="V158" s="28"/>
      <c r="W158" s="28"/>
      <c r="X158" s="28"/>
      <c r="Y158" s="28"/>
      <c r="Z158" s="28"/>
      <c r="AA158" s="28"/>
      <c r="AB158" s="28"/>
      <c r="AC158" s="28"/>
      <c r="AD158" s="28"/>
      <c r="AE158" s="28"/>
      <c r="AR158" s="177" t="s">
        <v>307</v>
      </c>
      <c r="AT158" s="177" t="s">
        <v>302</v>
      </c>
      <c r="AU158" s="177" t="s">
        <v>270</v>
      </c>
      <c r="AY158" s="13" t="s">
        <v>301</v>
      </c>
      <c r="BE158" s="178" t="n">
        <f aca="false">IF(N158="základní",J158,0)</f>
        <v>223.3</v>
      </c>
      <c r="BF158" s="178" t="n">
        <f aca="false">IF(N158="snížená",J158,0)</f>
        <v>0</v>
      </c>
      <c r="BG158" s="178" t="n">
        <f aca="false">IF(N158="zákl. přenesená",J158,0)</f>
        <v>0</v>
      </c>
      <c r="BH158" s="178" t="n">
        <f aca="false">IF(N158="sníž. přenesená",J158,0)</f>
        <v>0</v>
      </c>
      <c r="BI158" s="178" t="n">
        <f aca="false">IF(N158="nulová",J158,0)</f>
        <v>0</v>
      </c>
      <c r="BJ158" s="13" t="s">
        <v>270</v>
      </c>
      <c r="BK158" s="178" t="n">
        <f aca="false">ROUND(I158*H158,2)</f>
        <v>223.3</v>
      </c>
      <c r="BL158" s="13" t="s">
        <v>307</v>
      </c>
      <c r="BM158" s="177" t="s">
        <v>312</v>
      </c>
    </row>
    <row r="159" s="33" customFormat="true" ht="12.8" hidden="false" customHeight="false" outlineLevel="0" collapsed="false">
      <c r="A159" s="28"/>
      <c r="B159" s="29"/>
      <c r="C159" s="28"/>
      <c r="D159" s="179" t="s">
        <v>308</v>
      </c>
      <c r="E159" s="28"/>
      <c r="F159" s="180" t="s">
        <v>350</v>
      </c>
      <c r="G159" s="28"/>
      <c r="H159" s="28"/>
      <c r="I159" s="28"/>
      <c r="J159" s="28"/>
      <c r="K159" s="28"/>
      <c r="L159" s="29"/>
      <c r="M159" s="181"/>
      <c r="N159" s="182"/>
      <c r="O159" s="66"/>
      <c r="P159" s="66"/>
      <c r="Q159" s="66"/>
      <c r="R159" s="66"/>
      <c r="S159" s="66"/>
      <c r="T159" s="67"/>
      <c r="U159" s="28"/>
      <c r="V159" s="28"/>
      <c r="W159" s="28"/>
      <c r="X159" s="28"/>
      <c r="Y159" s="28"/>
      <c r="Z159" s="28"/>
      <c r="AA159" s="28"/>
      <c r="AB159" s="28"/>
      <c r="AC159" s="28"/>
      <c r="AD159" s="28"/>
      <c r="AE159" s="28"/>
      <c r="AT159" s="13" t="s">
        <v>308</v>
      </c>
      <c r="AU159" s="13" t="s">
        <v>270</v>
      </c>
    </row>
    <row r="160" s="183" customFormat="true" ht="12.8" hidden="false" customHeight="false" outlineLevel="0" collapsed="false">
      <c r="B160" s="184"/>
      <c r="D160" s="179" t="s">
        <v>310</v>
      </c>
      <c r="E160" s="185"/>
      <c r="F160" s="186" t="s">
        <v>351</v>
      </c>
      <c r="H160" s="185"/>
      <c r="L160" s="184"/>
      <c r="M160" s="187"/>
      <c r="N160" s="188"/>
      <c r="O160" s="188"/>
      <c r="P160" s="188"/>
      <c r="Q160" s="188"/>
      <c r="R160" s="188"/>
      <c r="S160" s="188"/>
      <c r="T160" s="189"/>
      <c r="AT160" s="185" t="s">
        <v>310</v>
      </c>
      <c r="AU160" s="185" t="s">
        <v>270</v>
      </c>
      <c r="AV160" s="183" t="s">
        <v>270</v>
      </c>
      <c r="AW160" s="183" t="s">
        <v>219</v>
      </c>
      <c r="AX160" s="183" t="s">
        <v>262</v>
      </c>
      <c r="AY160" s="185" t="s">
        <v>301</v>
      </c>
    </row>
    <row r="161" s="190" customFormat="true" ht="12.8" hidden="false" customHeight="false" outlineLevel="0" collapsed="false">
      <c r="B161" s="191"/>
      <c r="D161" s="179" t="s">
        <v>310</v>
      </c>
      <c r="E161" s="192"/>
      <c r="F161" s="193" t="s">
        <v>270</v>
      </c>
      <c r="H161" s="194" t="n">
        <v>1</v>
      </c>
      <c r="L161" s="191"/>
      <c r="M161" s="195"/>
      <c r="N161" s="196"/>
      <c r="O161" s="196"/>
      <c r="P161" s="196"/>
      <c r="Q161" s="196"/>
      <c r="R161" s="196"/>
      <c r="S161" s="196"/>
      <c r="T161" s="197"/>
      <c r="AT161" s="192" t="s">
        <v>310</v>
      </c>
      <c r="AU161" s="192" t="s">
        <v>270</v>
      </c>
      <c r="AV161" s="190" t="s">
        <v>272</v>
      </c>
      <c r="AW161" s="190" t="s">
        <v>219</v>
      </c>
      <c r="AX161" s="190" t="s">
        <v>262</v>
      </c>
      <c r="AY161" s="192" t="s">
        <v>301</v>
      </c>
    </row>
    <row r="162" s="198" customFormat="true" ht="12.8" hidden="false" customHeight="false" outlineLevel="0" collapsed="false">
      <c r="B162" s="199"/>
      <c r="D162" s="179" t="s">
        <v>310</v>
      </c>
      <c r="E162" s="200"/>
      <c r="F162" s="201" t="s">
        <v>313</v>
      </c>
      <c r="H162" s="202" t="n">
        <v>1</v>
      </c>
      <c r="L162" s="199"/>
      <c r="M162" s="203"/>
      <c r="N162" s="204"/>
      <c r="O162" s="204"/>
      <c r="P162" s="204"/>
      <c r="Q162" s="204"/>
      <c r="R162" s="204"/>
      <c r="S162" s="204"/>
      <c r="T162" s="205"/>
      <c r="AT162" s="200" t="s">
        <v>310</v>
      </c>
      <c r="AU162" s="200" t="s">
        <v>270</v>
      </c>
      <c r="AV162" s="198" t="s">
        <v>307</v>
      </c>
      <c r="AW162" s="198" t="s">
        <v>219</v>
      </c>
      <c r="AX162" s="198" t="s">
        <v>270</v>
      </c>
      <c r="AY162" s="200" t="s">
        <v>301</v>
      </c>
    </row>
    <row r="163" s="33" customFormat="true" ht="12.8" hidden="false" customHeight="false" outlineLevel="0" collapsed="false">
      <c r="A163" s="28"/>
      <c r="B163" s="166"/>
      <c r="C163" s="167" t="s">
        <v>352</v>
      </c>
      <c r="D163" s="167" t="s">
        <v>302</v>
      </c>
      <c r="E163" s="168" t="s">
        <v>353</v>
      </c>
      <c r="F163" s="169" t="s">
        <v>354</v>
      </c>
      <c r="G163" s="170" t="s">
        <v>322</v>
      </c>
      <c r="H163" s="171" t="n">
        <v>53</v>
      </c>
      <c r="I163" s="172" t="n">
        <v>434.54</v>
      </c>
      <c r="J163" s="172" t="n">
        <f aca="false">ROUND(I163*H163,2)</f>
        <v>23030.62</v>
      </c>
      <c r="K163" s="169" t="s">
        <v>306</v>
      </c>
      <c r="L163" s="29"/>
      <c r="M163" s="173"/>
      <c r="N163" s="174" t="s">
        <v>229</v>
      </c>
      <c r="O163" s="175" t="n">
        <v>0.27</v>
      </c>
      <c r="P163" s="175" t="n">
        <f aca="false">O163*H163</f>
        <v>14.31</v>
      </c>
      <c r="Q163" s="175" t="n">
        <v>0</v>
      </c>
      <c r="R163" s="175" t="n">
        <f aca="false">Q163*H163</f>
        <v>0</v>
      </c>
      <c r="S163" s="175" t="n">
        <v>0</v>
      </c>
      <c r="T163" s="176" t="n">
        <f aca="false">S163*H163</f>
        <v>0</v>
      </c>
      <c r="U163" s="28"/>
      <c r="V163" s="28"/>
      <c r="W163" s="28"/>
      <c r="X163" s="28"/>
      <c r="Y163" s="28"/>
      <c r="Z163" s="28"/>
      <c r="AA163" s="28"/>
      <c r="AB163" s="28"/>
      <c r="AC163" s="28"/>
      <c r="AD163" s="28"/>
      <c r="AE163" s="28"/>
      <c r="AR163" s="177" t="s">
        <v>307</v>
      </c>
      <c r="AT163" s="177" t="s">
        <v>302</v>
      </c>
      <c r="AU163" s="177" t="s">
        <v>270</v>
      </c>
      <c r="AY163" s="13" t="s">
        <v>301</v>
      </c>
      <c r="BE163" s="178" t="n">
        <f aca="false">IF(N163="základní",J163,0)</f>
        <v>23030.62</v>
      </c>
      <c r="BF163" s="178" t="n">
        <f aca="false">IF(N163="snížená",J163,0)</f>
        <v>0</v>
      </c>
      <c r="BG163" s="178" t="n">
        <f aca="false">IF(N163="zákl. přenesená",J163,0)</f>
        <v>0</v>
      </c>
      <c r="BH163" s="178" t="n">
        <f aca="false">IF(N163="sníž. přenesená",J163,0)</f>
        <v>0</v>
      </c>
      <c r="BI163" s="178" t="n">
        <f aca="false">IF(N163="nulová",J163,0)</f>
        <v>0</v>
      </c>
      <c r="BJ163" s="13" t="s">
        <v>270</v>
      </c>
      <c r="BK163" s="178" t="n">
        <f aca="false">ROUND(I163*H163,2)</f>
        <v>23030.62</v>
      </c>
      <c r="BL163" s="13" t="s">
        <v>307</v>
      </c>
      <c r="BM163" s="177" t="s">
        <v>355</v>
      </c>
    </row>
    <row r="164" s="33" customFormat="true" ht="12.8" hidden="false" customHeight="false" outlineLevel="0" collapsed="false">
      <c r="A164" s="28"/>
      <c r="B164" s="29"/>
      <c r="C164" s="28"/>
      <c r="D164" s="179" t="s">
        <v>308</v>
      </c>
      <c r="E164" s="28"/>
      <c r="F164" s="180" t="s">
        <v>356</v>
      </c>
      <c r="G164" s="28"/>
      <c r="H164" s="28"/>
      <c r="I164" s="28"/>
      <c r="J164" s="28"/>
      <c r="K164" s="28"/>
      <c r="L164" s="29"/>
      <c r="M164" s="181"/>
      <c r="N164" s="182"/>
      <c r="O164" s="66"/>
      <c r="P164" s="66"/>
      <c r="Q164" s="66"/>
      <c r="R164" s="66"/>
      <c r="S164" s="66"/>
      <c r="T164" s="67"/>
      <c r="U164" s="28"/>
      <c r="V164" s="28"/>
      <c r="W164" s="28"/>
      <c r="X164" s="28"/>
      <c r="Y164" s="28"/>
      <c r="Z164" s="28"/>
      <c r="AA164" s="28"/>
      <c r="AB164" s="28"/>
      <c r="AC164" s="28"/>
      <c r="AD164" s="28"/>
      <c r="AE164" s="28"/>
      <c r="AT164" s="13" t="s">
        <v>308</v>
      </c>
      <c r="AU164" s="13" t="s">
        <v>270</v>
      </c>
    </row>
    <row r="165" s="183" customFormat="true" ht="12.8" hidden="false" customHeight="false" outlineLevel="0" collapsed="false">
      <c r="B165" s="184"/>
      <c r="D165" s="179" t="s">
        <v>310</v>
      </c>
      <c r="E165" s="185"/>
      <c r="F165" s="186" t="s">
        <v>357</v>
      </c>
      <c r="H165" s="185"/>
      <c r="L165" s="184"/>
      <c r="M165" s="187"/>
      <c r="N165" s="188"/>
      <c r="O165" s="188"/>
      <c r="P165" s="188"/>
      <c r="Q165" s="188"/>
      <c r="R165" s="188"/>
      <c r="S165" s="188"/>
      <c r="T165" s="189"/>
      <c r="AT165" s="185" t="s">
        <v>310</v>
      </c>
      <c r="AU165" s="185" t="s">
        <v>270</v>
      </c>
      <c r="AV165" s="183" t="s">
        <v>270</v>
      </c>
      <c r="AW165" s="183" t="s">
        <v>219</v>
      </c>
      <c r="AX165" s="183" t="s">
        <v>262</v>
      </c>
      <c r="AY165" s="185" t="s">
        <v>301</v>
      </c>
    </row>
    <row r="166" s="190" customFormat="true" ht="12.8" hidden="false" customHeight="false" outlineLevel="0" collapsed="false">
      <c r="B166" s="191"/>
      <c r="D166" s="179" t="s">
        <v>310</v>
      </c>
      <c r="E166" s="192"/>
      <c r="F166" s="193" t="s">
        <v>358</v>
      </c>
      <c r="H166" s="194" t="n">
        <v>53</v>
      </c>
      <c r="L166" s="191"/>
      <c r="M166" s="195"/>
      <c r="N166" s="196"/>
      <c r="O166" s="196"/>
      <c r="P166" s="196"/>
      <c r="Q166" s="196"/>
      <c r="R166" s="196"/>
      <c r="S166" s="196"/>
      <c r="T166" s="197"/>
      <c r="AT166" s="192" t="s">
        <v>310</v>
      </c>
      <c r="AU166" s="192" t="s">
        <v>270</v>
      </c>
      <c r="AV166" s="190" t="s">
        <v>272</v>
      </c>
      <c r="AW166" s="190" t="s">
        <v>219</v>
      </c>
      <c r="AX166" s="190" t="s">
        <v>262</v>
      </c>
      <c r="AY166" s="192" t="s">
        <v>301</v>
      </c>
    </row>
    <row r="167" s="198" customFormat="true" ht="12.8" hidden="false" customHeight="false" outlineLevel="0" collapsed="false">
      <c r="B167" s="199"/>
      <c r="D167" s="179" t="s">
        <v>310</v>
      </c>
      <c r="E167" s="200"/>
      <c r="F167" s="201" t="s">
        <v>313</v>
      </c>
      <c r="H167" s="202" t="n">
        <v>53</v>
      </c>
      <c r="L167" s="199"/>
      <c r="M167" s="203"/>
      <c r="N167" s="204"/>
      <c r="O167" s="204"/>
      <c r="P167" s="204"/>
      <c r="Q167" s="204"/>
      <c r="R167" s="204"/>
      <c r="S167" s="204"/>
      <c r="T167" s="205"/>
      <c r="AT167" s="200" t="s">
        <v>310</v>
      </c>
      <c r="AU167" s="200" t="s">
        <v>270</v>
      </c>
      <c r="AV167" s="198" t="s">
        <v>307</v>
      </c>
      <c r="AW167" s="198" t="s">
        <v>219</v>
      </c>
      <c r="AX167" s="198" t="s">
        <v>270</v>
      </c>
      <c r="AY167" s="200" t="s">
        <v>301</v>
      </c>
    </row>
    <row r="168" s="33" customFormat="true" ht="12.8" hidden="false" customHeight="false" outlineLevel="0" collapsed="false">
      <c r="A168" s="28"/>
      <c r="B168" s="166"/>
      <c r="C168" s="167" t="s">
        <v>336</v>
      </c>
      <c r="D168" s="167" t="s">
        <v>302</v>
      </c>
      <c r="E168" s="168" t="s">
        <v>359</v>
      </c>
      <c r="F168" s="169" t="s">
        <v>360</v>
      </c>
      <c r="G168" s="170" t="s">
        <v>322</v>
      </c>
      <c r="H168" s="171" t="n">
        <v>24</v>
      </c>
      <c r="I168" s="172" t="n">
        <v>637.58</v>
      </c>
      <c r="J168" s="172" t="n">
        <f aca="false">ROUND(I168*H168,2)</f>
        <v>15301.92</v>
      </c>
      <c r="K168" s="169" t="s">
        <v>306</v>
      </c>
      <c r="L168" s="29"/>
      <c r="M168" s="173"/>
      <c r="N168" s="174" t="s">
        <v>229</v>
      </c>
      <c r="O168" s="175" t="n">
        <v>0.39</v>
      </c>
      <c r="P168" s="175" t="n">
        <f aca="false">O168*H168</f>
        <v>9.36</v>
      </c>
      <c r="Q168" s="175" t="n">
        <v>0</v>
      </c>
      <c r="R168" s="175" t="n">
        <f aca="false">Q168*H168</f>
        <v>0</v>
      </c>
      <c r="S168" s="175" t="n">
        <v>0</v>
      </c>
      <c r="T168" s="176" t="n">
        <f aca="false">S168*H168</f>
        <v>0</v>
      </c>
      <c r="U168" s="28"/>
      <c r="V168" s="28"/>
      <c r="W168" s="28"/>
      <c r="X168" s="28"/>
      <c r="Y168" s="28"/>
      <c r="Z168" s="28"/>
      <c r="AA168" s="28"/>
      <c r="AB168" s="28"/>
      <c r="AC168" s="28"/>
      <c r="AD168" s="28"/>
      <c r="AE168" s="28"/>
      <c r="AR168" s="177" t="s">
        <v>307</v>
      </c>
      <c r="AT168" s="177" t="s">
        <v>302</v>
      </c>
      <c r="AU168" s="177" t="s">
        <v>270</v>
      </c>
      <c r="AY168" s="13" t="s">
        <v>301</v>
      </c>
      <c r="BE168" s="178" t="n">
        <f aca="false">IF(N168="základní",J168,0)</f>
        <v>15301.92</v>
      </c>
      <c r="BF168" s="178" t="n">
        <f aca="false">IF(N168="snížená",J168,0)</f>
        <v>0</v>
      </c>
      <c r="BG168" s="178" t="n">
        <f aca="false">IF(N168="zákl. přenesená",J168,0)</f>
        <v>0</v>
      </c>
      <c r="BH168" s="178" t="n">
        <f aca="false">IF(N168="sníž. přenesená",J168,0)</f>
        <v>0</v>
      </c>
      <c r="BI168" s="178" t="n">
        <f aca="false">IF(N168="nulová",J168,0)</f>
        <v>0</v>
      </c>
      <c r="BJ168" s="13" t="s">
        <v>270</v>
      </c>
      <c r="BK168" s="178" t="n">
        <f aca="false">ROUND(I168*H168,2)</f>
        <v>15301.92</v>
      </c>
      <c r="BL168" s="13" t="s">
        <v>307</v>
      </c>
      <c r="BM168" s="177" t="s">
        <v>361</v>
      </c>
    </row>
    <row r="169" s="33" customFormat="true" ht="12.8" hidden="false" customHeight="false" outlineLevel="0" collapsed="false">
      <c r="A169" s="28"/>
      <c r="B169" s="29"/>
      <c r="C169" s="28"/>
      <c r="D169" s="179" t="s">
        <v>308</v>
      </c>
      <c r="E169" s="28"/>
      <c r="F169" s="180" t="s">
        <v>362</v>
      </c>
      <c r="G169" s="28"/>
      <c r="H169" s="28"/>
      <c r="I169" s="28"/>
      <c r="J169" s="28"/>
      <c r="K169" s="28"/>
      <c r="L169" s="29"/>
      <c r="M169" s="181"/>
      <c r="N169" s="182"/>
      <c r="O169" s="66"/>
      <c r="P169" s="66"/>
      <c r="Q169" s="66"/>
      <c r="R169" s="66"/>
      <c r="S169" s="66"/>
      <c r="T169" s="67"/>
      <c r="U169" s="28"/>
      <c r="V169" s="28"/>
      <c r="W169" s="28"/>
      <c r="X169" s="28"/>
      <c r="Y169" s="28"/>
      <c r="Z169" s="28"/>
      <c r="AA169" s="28"/>
      <c r="AB169" s="28"/>
      <c r="AC169" s="28"/>
      <c r="AD169" s="28"/>
      <c r="AE169" s="28"/>
      <c r="AT169" s="13" t="s">
        <v>308</v>
      </c>
      <c r="AU169" s="13" t="s">
        <v>270</v>
      </c>
    </row>
    <row r="170" s="183" customFormat="true" ht="12.8" hidden="false" customHeight="false" outlineLevel="0" collapsed="false">
      <c r="B170" s="184"/>
      <c r="D170" s="179" t="s">
        <v>310</v>
      </c>
      <c r="E170" s="185"/>
      <c r="F170" s="186" t="s">
        <v>363</v>
      </c>
      <c r="H170" s="185"/>
      <c r="L170" s="184"/>
      <c r="M170" s="187"/>
      <c r="N170" s="188"/>
      <c r="O170" s="188"/>
      <c r="P170" s="188"/>
      <c r="Q170" s="188"/>
      <c r="R170" s="188"/>
      <c r="S170" s="188"/>
      <c r="T170" s="189"/>
      <c r="AT170" s="185" t="s">
        <v>310</v>
      </c>
      <c r="AU170" s="185" t="s">
        <v>270</v>
      </c>
      <c r="AV170" s="183" t="s">
        <v>270</v>
      </c>
      <c r="AW170" s="183" t="s">
        <v>219</v>
      </c>
      <c r="AX170" s="183" t="s">
        <v>262</v>
      </c>
      <c r="AY170" s="185" t="s">
        <v>301</v>
      </c>
    </row>
    <row r="171" s="190" customFormat="true" ht="12.8" hidden="false" customHeight="false" outlineLevel="0" collapsed="false">
      <c r="B171" s="191"/>
      <c r="D171" s="179" t="s">
        <v>310</v>
      </c>
      <c r="E171" s="192"/>
      <c r="F171" s="193" t="s">
        <v>364</v>
      </c>
      <c r="H171" s="194" t="n">
        <v>24</v>
      </c>
      <c r="L171" s="191"/>
      <c r="M171" s="195"/>
      <c r="N171" s="196"/>
      <c r="O171" s="196"/>
      <c r="P171" s="196"/>
      <c r="Q171" s="196"/>
      <c r="R171" s="196"/>
      <c r="S171" s="196"/>
      <c r="T171" s="197"/>
      <c r="AT171" s="192" t="s">
        <v>310</v>
      </c>
      <c r="AU171" s="192" t="s">
        <v>270</v>
      </c>
      <c r="AV171" s="190" t="s">
        <v>272</v>
      </c>
      <c r="AW171" s="190" t="s">
        <v>219</v>
      </c>
      <c r="AX171" s="190" t="s">
        <v>262</v>
      </c>
      <c r="AY171" s="192" t="s">
        <v>301</v>
      </c>
    </row>
    <row r="172" s="198" customFormat="true" ht="12.8" hidden="false" customHeight="false" outlineLevel="0" collapsed="false">
      <c r="B172" s="199"/>
      <c r="D172" s="179" t="s">
        <v>310</v>
      </c>
      <c r="E172" s="200"/>
      <c r="F172" s="201" t="s">
        <v>313</v>
      </c>
      <c r="H172" s="202" t="n">
        <v>24</v>
      </c>
      <c r="L172" s="199"/>
      <c r="M172" s="203"/>
      <c r="N172" s="204"/>
      <c r="O172" s="204"/>
      <c r="P172" s="204"/>
      <c r="Q172" s="204"/>
      <c r="R172" s="204"/>
      <c r="S172" s="204"/>
      <c r="T172" s="205"/>
      <c r="AT172" s="200" t="s">
        <v>310</v>
      </c>
      <c r="AU172" s="200" t="s">
        <v>270</v>
      </c>
      <c r="AV172" s="198" t="s">
        <v>307</v>
      </c>
      <c r="AW172" s="198" t="s">
        <v>219</v>
      </c>
      <c r="AX172" s="198" t="s">
        <v>270</v>
      </c>
      <c r="AY172" s="200" t="s">
        <v>301</v>
      </c>
    </row>
    <row r="173" s="33" customFormat="true" ht="12.8" hidden="false" customHeight="false" outlineLevel="0" collapsed="false">
      <c r="A173" s="28"/>
      <c r="B173" s="166"/>
      <c r="C173" s="167" t="s">
        <v>365</v>
      </c>
      <c r="D173" s="167" t="s">
        <v>302</v>
      </c>
      <c r="E173" s="168" t="s">
        <v>366</v>
      </c>
      <c r="F173" s="169" t="s">
        <v>367</v>
      </c>
      <c r="G173" s="170" t="s">
        <v>322</v>
      </c>
      <c r="H173" s="171" t="n">
        <v>6</v>
      </c>
      <c r="I173" s="172" t="n">
        <v>931.23</v>
      </c>
      <c r="J173" s="172" t="n">
        <f aca="false">ROUND(I173*H173,2)</f>
        <v>5587.38</v>
      </c>
      <c r="K173" s="169" t="s">
        <v>306</v>
      </c>
      <c r="L173" s="29"/>
      <c r="M173" s="173"/>
      <c r="N173" s="174" t="s">
        <v>229</v>
      </c>
      <c r="O173" s="175" t="n">
        <v>0.564</v>
      </c>
      <c r="P173" s="175" t="n">
        <f aca="false">O173*H173</f>
        <v>3.384</v>
      </c>
      <c r="Q173" s="175" t="n">
        <v>0</v>
      </c>
      <c r="R173" s="175" t="n">
        <f aca="false">Q173*H173</f>
        <v>0</v>
      </c>
      <c r="S173" s="175" t="n">
        <v>0</v>
      </c>
      <c r="T173" s="176" t="n">
        <f aca="false">S173*H173</f>
        <v>0</v>
      </c>
      <c r="U173" s="28"/>
      <c r="V173" s="28"/>
      <c r="W173" s="28"/>
      <c r="X173" s="28"/>
      <c r="Y173" s="28"/>
      <c r="Z173" s="28"/>
      <c r="AA173" s="28"/>
      <c r="AB173" s="28"/>
      <c r="AC173" s="28"/>
      <c r="AD173" s="28"/>
      <c r="AE173" s="28"/>
      <c r="AR173" s="177" t="s">
        <v>307</v>
      </c>
      <c r="AT173" s="177" t="s">
        <v>302</v>
      </c>
      <c r="AU173" s="177" t="s">
        <v>270</v>
      </c>
      <c r="AY173" s="13" t="s">
        <v>301</v>
      </c>
      <c r="BE173" s="178" t="n">
        <f aca="false">IF(N173="základní",J173,0)</f>
        <v>5587.38</v>
      </c>
      <c r="BF173" s="178" t="n">
        <f aca="false">IF(N173="snížená",J173,0)</f>
        <v>0</v>
      </c>
      <c r="BG173" s="178" t="n">
        <f aca="false">IF(N173="zákl. přenesená",J173,0)</f>
        <v>0</v>
      </c>
      <c r="BH173" s="178" t="n">
        <f aca="false">IF(N173="sníž. přenesená",J173,0)</f>
        <v>0</v>
      </c>
      <c r="BI173" s="178" t="n">
        <f aca="false">IF(N173="nulová",J173,0)</f>
        <v>0</v>
      </c>
      <c r="BJ173" s="13" t="s">
        <v>270</v>
      </c>
      <c r="BK173" s="178" t="n">
        <f aca="false">ROUND(I173*H173,2)</f>
        <v>5587.38</v>
      </c>
      <c r="BL173" s="13" t="s">
        <v>307</v>
      </c>
      <c r="BM173" s="177" t="s">
        <v>368</v>
      </c>
    </row>
    <row r="174" s="33" customFormat="true" ht="12.8" hidden="false" customHeight="false" outlineLevel="0" collapsed="false">
      <c r="A174" s="28"/>
      <c r="B174" s="29"/>
      <c r="C174" s="28"/>
      <c r="D174" s="179" t="s">
        <v>308</v>
      </c>
      <c r="E174" s="28"/>
      <c r="F174" s="180" t="s">
        <v>369</v>
      </c>
      <c r="G174" s="28"/>
      <c r="H174" s="28"/>
      <c r="I174" s="28"/>
      <c r="J174" s="28"/>
      <c r="K174" s="28"/>
      <c r="L174" s="29"/>
      <c r="M174" s="181"/>
      <c r="N174" s="182"/>
      <c r="O174" s="66"/>
      <c r="P174" s="66"/>
      <c r="Q174" s="66"/>
      <c r="R174" s="66"/>
      <c r="S174" s="66"/>
      <c r="T174" s="67"/>
      <c r="U174" s="28"/>
      <c r="V174" s="28"/>
      <c r="W174" s="28"/>
      <c r="X174" s="28"/>
      <c r="Y174" s="28"/>
      <c r="Z174" s="28"/>
      <c r="AA174" s="28"/>
      <c r="AB174" s="28"/>
      <c r="AC174" s="28"/>
      <c r="AD174" s="28"/>
      <c r="AE174" s="28"/>
      <c r="AT174" s="13" t="s">
        <v>308</v>
      </c>
      <c r="AU174" s="13" t="s">
        <v>270</v>
      </c>
    </row>
    <row r="175" s="183" customFormat="true" ht="12.8" hidden="false" customHeight="false" outlineLevel="0" collapsed="false">
      <c r="B175" s="184"/>
      <c r="D175" s="179" t="s">
        <v>310</v>
      </c>
      <c r="E175" s="185"/>
      <c r="F175" s="186" t="s">
        <v>370</v>
      </c>
      <c r="H175" s="185"/>
      <c r="L175" s="184"/>
      <c r="M175" s="187"/>
      <c r="N175" s="188"/>
      <c r="O175" s="188"/>
      <c r="P175" s="188"/>
      <c r="Q175" s="188"/>
      <c r="R175" s="188"/>
      <c r="S175" s="188"/>
      <c r="T175" s="189"/>
      <c r="AT175" s="185" t="s">
        <v>310</v>
      </c>
      <c r="AU175" s="185" t="s">
        <v>270</v>
      </c>
      <c r="AV175" s="183" t="s">
        <v>270</v>
      </c>
      <c r="AW175" s="183" t="s">
        <v>219</v>
      </c>
      <c r="AX175" s="183" t="s">
        <v>262</v>
      </c>
      <c r="AY175" s="185" t="s">
        <v>301</v>
      </c>
    </row>
    <row r="176" s="190" customFormat="true" ht="12.8" hidden="false" customHeight="false" outlineLevel="0" collapsed="false">
      <c r="B176" s="191"/>
      <c r="D176" s="179" t="s">
        <v>310</v>
      </c>
      <c r="E176" s="192"/>
      <c r="F176" s="193" t="s">
        <v>323</v>
      </c>
      <c r="H176" s="194" t="n">
        <v>6</v>
      </c>
      <c r="L176" s="191"/>
      <c r="M176" s="195"/>
      <c r="N176" s="196"/>
      <c r="O176" s="196"/>
      <c r="P176" s="196"/>
      <c r="Q176" s="196"/>
      <c r="R176" s="196"/>
      <c r="S176" s="196"/>
      <c r="T176" s="197"/>
      <c r="AT176" s="192" t="s">
        <v>310</v>
      </c>
      <c r="AU176" s="192" t="s">
        <v>270</v>
      </c>
      <c r="AV176" s="190" t="s">
        <v>272</v>
      </c>
      <c r="AW176" s="190" t="s">
        <v>219</v>
      </c>
      <c r="AX176" s="190" t="s">
        <v>262</v>
      </c>
      <c r="AY176" s="192" t="s">
        <v>301</v>
      </c>
    </row>
    <row r="177" s="198" customFormat="true" ht="12.8" hidden="false" customHeight="false" outlineLevel="0" collapsed="false">
      <c r="B177" s="199"/>
      <c r="D177" s="179" t="s">
        <v>310</v>
      </c>
      <c r="E177" s="200"/>
      <c r="F177" s="201" t="s">
        <v>313</v>
      </c>
      <c r="H177" s="202" t="n">
        <v>6</v>
      </c>
      <c r="L177" s="199"/>
      <c r="M177" s="203"/>
      <c r="N177" s="204"/>
      <c r="O177" s="204"/>
      <c r="P177" s="204"/>
      <c r="Q177" s="204"/>
      <c r="R177" s="204"/>
      <c r="S177" s="204"/>
      <c r="T177" s="205"/>
      <c r="AT177" s="200" t="s">
        <v>310</v>
      </c>
      <c r="AU177" s="200" t="s">
        <v>270</v>
      </c>
      <c r="AV177" s="198" t="s">
        <v>307</v>
      </c>
      <c r="AW177" s="198" t="s">
        <v>219</v>
      </c>
      <c r="AX177" s="198" t="s">
        <v>270</v>
      </c>
      <c r="AY177" s="200" t="s">
        <v>301</v>
      </c>
    </row>
    <row r="178" s="33" customFormat="true" ht="12.8" hidden="false" customHeight="false" outlineLevel="0" collapsed="false">
      <c r="A178" s="28"/>
      <c r="B178" s="166"/>
      <c r="C178" s="167" t="s">
        <v>195</v>
      </c>
      <c r="D178" s="167" t="s">
        <v>302</v>
      </c>
      <c r="E178" s="168" t="s">
        <v>371</v>
      </c>
      <c r="F178" s="169" t="s">
        <v>372</v>
      </c>
      <c r="G178" s="170" t="s">
        <v>305</v>
      </c>
      <c r="H178" s="171" t="n">
        <v>773</v>
      </c>
      <c r="I178" s="172" t="n">
        <v>22.1</v>
      </c>
      <c r="J178" s="172" t="n">
        <f aca="false">ROUND(I178*H178,2)</f>
        <v>17083.3</v>
      </c>
      <c r="K178" s="169" t="s">
        <v>306</v>
      </c>
      <c r="L178" s="29"/>
      <c r="M178" s="173"/>
      <c r="N178" s="174" t="s">
        <v>229</v>
      </c>
      <c r="O178" s="175" t="n">
        <v>0.014</v>
      </c>
      <c r="P178" s="175" t="n">
        <f aca="false">O178*H178</f>
        <v>10.822</v>
      </c>
      <c r="Q178" s="175" t="n">
        <v>0</v>
      </c>
      <c r="R178" s="175" t="n">
        <f aca="false">Q178*H178</f>
        <v>0</v>
      </c>
      <c r="S178" s="175" t="n">
        <v>0</v>
      </c>
      <c r="T178" s="176" t="n">
        <f aca="false">S178*H178</f>
        <v>0</v>
      </c>
      <c r="U178" s="28"/>
      <c r="V178" s="28"/>
      <c r="W178" s="28"/>
      <c r="X178" s="28"/>
      <c r="Y178" s="28"/>
      <c r="Z178" s="28"/>
      <c r="AA178" s="28"/>
      <c r="AB178" s="28"/>
      <c r="AC178" s="28"/>
      <c r="AD178" s="28"/>
      <c r="AE178" s="28"/>
      <c r="AR178" s="177" t="s">
        <v>307</v>
      </c>
      <c r="AT178" s="177" t="s">
        <v>302</v>
      </c>
      <c r="AU178" s="177" t="s">
        <v>270</v>
      </c>
      <c r="AY178" s="13" t="s">
        <v>301</v>
      </c>
      <c r="BE178" s="178" t="n">
        <f aca="false">IF(N178="základní",J178,0)</f>
        <v>17083.3</v>
      </c>
      <c r="BF178" s="178" t="n">
        <f aca="false">IF(N178="snížená",J178,0)</f>
        <v>0</v>
      </c>
      <c r="BG178" s="178" t="n">
        <f aca="false">IF(N178="zákl. přenesená",J178,0)</f>
        <v>0</v>
      </c>
      <c r="BH178" s="178" t="n">
        <f aca="false">IF(N178="sníž. přenesená",J178,0)</f>
        <v>0</v>
      </c>
      <c r="BI178" s="178" t="n">
        <f aca="false">IF(N178="nulová",J178,0)</f>
        <v>0</v>
      </c>
      <c r="BJ178" s="13" t="s">
        <v>270</v>
      </c>
      <c r="BK178" s="178" t="n">
        <f aca="false">ROUND(I178*H178,2)</f>
        <v>17083.3</v>
      </c>
      <c r="BL178" s="13" t="s">
        <v>307</v>
      </c>
      <c r="BM178" s="177" t="s">
        <v>364</v>
      </c>
    </row>
    <row r="179" s="33" customFormat="true" ht="12.8" hidden="false" customHeight="false" outlineLevel="0" collapsed="false">
      <c r="A179" s="28"/>
      <c r="B179" s="29"/>
      <c r="C179" s="28"/>
      <c r="D179" s="179" t="s">
        <v>308</v>
      </c>
      <c r="E179" s="28"/>
      <c r="F179" s="180" t="s">
        <v>373</v>
      </c>
      <c r="G179" s="28"/>
      <c r="H179" s="28"/>
      <c r="I179" s="28"/>
      <c r="J179" s="28"/>
      <c r="K179" s="28"/>
      <c r="L179" s="29"/>
      <c r="M179" s="181"/>
      <c r="N179" s="182"/>
      <c r="O179" s="66"/>
      <c r="P179" s="66"/>
      <c r="Q179" s="66"/>
      <c r="R179" s="66"/>
      <c r="S179" s="66"/>
      <c r="T179" s="67"/>
      <c r="U179" s="28"/>
      <c r="V179" s="28"/>
      <c r="W179" s="28"/>
      <c r="X179" s="28"/>
      <c r="Y179" s="28"/>
      <c r="Z179" s="28"/>
      <c r="AA179" s="28"/>
      <c r="AB179" s="28"/>
      <c r="AC179" s="28"/>
      <c r="AD179" s="28"/>
      <c r="AE179" s="28"/>
      <c r="AT179" s="13" t="s">
        <v>308</v>
      </c>
      <c r="AU179" s="13" t="s">
        <v>270</v>
      </c>
    </row>
    <row r="180" s="183" customFormat="true" ht="12.8" hidden="false" customHeight="false" outlineLevel="0" collapsed="false">
      <c r="B180" s="184"/>
      <c r="D180" s="179" t="s">
        <v>310</v>
      </c>
      <c r="E180" s="185"/>
      <c r="F180" s="186" t="s">
        <v>374</v>
      </c>
      <c r="H180" s="185"/>
      <c r="L180" s="184"/>
      <c r="M180" s="187"/>
      <c r="N180" s="188"/>
      <c r="O180" s="188"/>
      <c r="P180" s="188"/>
      <c r="Q180" s="188"/>
      <c r="R180" s="188"/>
      <c r="S180" s="188"/>
      <c r="T180" s="189"/>
      <c r="AT180" s="185" t="s">
        <v>310</v>
      </c>
      <c r="AU180" s="185" t="s">
        <v>270</v>
      </c>
      <c r="AV180" s="183" t="s">
        <v>270</v>
      </c>
      <c r="AW180" s="183" t="s">
        <v>219</v>
      </c>
      <c r="AX180" s="183" t="s">
        <v>262</v>
      </c>
      <c r="AY180" s="185" t="s">
        <v>301</v>
      </c>
    </row>
    <row r="181" s="190" customFormat="true" ht="12.8" hidden="false" customHeight="false" outlineLevel="0" collapsed="false">
      <c r="B181" s="191"/>
      <c r="D181" s="179" t="s">
        <v>310</v>
      </c>
      <c r="E181" s="192"/>
      <c r="F181" s="193" t="s">
        <v>375</v>
      </c>
      <c r="H181" s="194" t="n">
        <v>773</v>
      </c>
      <c r="L181" s="191"/>
      <c r="M181" s="195"/>
      <c r="N181" s="196"/>
      <c r="O181" s="196"/>
      <c r="P181" s="196"/>
      <c r="Q181" s="196"/>
      <c r="R181" s="196"/>
      <c r="S181" s="196"/>
      <c r="T181" s="197"/>
      <c r="AT181" s="192" t="s">
        <v>310</v>
      </c>
      <c r="AU181" s="192" t="s">
        <v>270</v>
      </c>
      <c r="AV181" s="190" t="s">
        <v>272</v>
      </c>
      <c r="AW181" s="190" t="s">
        <v>219</v>
      </c>
      <c r="AX181" s="190" t="s">
        <v>262</v>
      </c>
      <c r="AY181" s="192" t="s">
        <v>301</v>
      </c>
    </row>
    <row r="182" s="198" customFormat="true" ht="12.8" hidden="false" customHeight="false" outlineLevel="0" collapsed="false">
      <c r="B182" s="199"/>
      <c r="D182" s="179" t="s">
        <v>310</v>
      </c>
      <c r="E182" s="200"/>
      <c r="F182" s="201" t="s">
        <v>313</v>
      </c>
      <c r="H182" s="202" t="n">
        <v>773</v>
      </c>
      <c r="L182" s="199"/>
      <c r="M182" s="203"/>
      <c r="N182" s="204"/>
      <c r="O182" s="204"/>
      <c r="P182" s="204"/>
      <c r="Q182" s="204"/>
      <c r="R182" s="204"/>
      <c r="S182" s="204"/>
      <c r="T182" s="205"/>
      <c r="AT182" s="200" t="s">
        <v>310</v>
      </c>
      <c r="AU182" s="200" t="s">
        <v>270</v>
      </c>
      <c r="AV182" s="198" t="s">
        <v>307</v>
      </c>
      <c r="AW182" s="198" t="s">
        <v>219</v>
      </c>
      <c r="AX182" s="198" t="s">
        <v>270</v>
      </c>
      <c r="AY182" s="200" t="s">
        <v>301</v>
      </c>
    </row>
    <row r="183" s="33" customFormat="true" ht="12.8" hidden="false" customHeight="false" outlineLevel="0" collapsed="false">
      <c r="A183" s="28"/>
      <c r="B183" s="166"/>
      <c r="C183" s="167" t="s">
        <v>376</v>
      </c>
      <c r="D183" s="167" t="s">
        <v>302</v>
      </c>
      <c r="E183" s="168" t="s">
        <v>377</v>
      </c>
      <c r="F183" s="169" t="s">
        <v>378</v>
      </c>
      <c r="G183" s="170" t="s">
        <v>322</v>
      </c>
      <c r="H183" s="171" t="n">
        <v>53</v>
      </c>
      <c r="I183" s="172" t="n">
        <v>398.01</v>
      </c>
      <c r="J183" s="172" t="n">
        <f aca="false">ROUND(I183*H183,2)</f>
        <v>21094.53</v>
      </c>
      <c r="K183" s="169" t="s">
        <v>306</v>
      </c>
      <c r="L183" s="29"/>
      <c r="M183" s="173"/>
      <c r="N183" s="174" t="s">
        <v>229</v>
      </c>
      <c r="O183" s="175" t="n">
        <v>0.389</v>
      </c>
      <c r="P183" s="175" t="n">
        <f aca="false">O183*H183</f>
        <v>20.617</v>
      </c>
      <c r="Q183" s="175" t="n">
        <v>0</v>
      </c>
      <c r="R183" s="175" t="n">
        <f aca="false">Q183*H183</f>
        <v>0</v>
      </c>
      <c r="S183" s="175" t="n">
        <v>0</v>
      </c>
      <c r="T183" s="176" t="n">
        <f aca="false">S183*H183</f>
        <v>0</v>
      </c>
      <c r="U183" s="28"/>
      <c r="V183" s="28"/>
      <c r="W183" s="28"/>
      <c r="X183" s="28"/>
      <c r="Y183" s="28"/>
      <c r="Z183" s="28"/>
      <c r="AA183" s="28"/>
      <c r="AB183" s="28"/>
      <c r="AC183" s="28"/>
      <c r="AD183" s="28"/>
      <c r="AE183" s="28"/>
      <c r="AR183" s="177" t="s">
        <v>307</v>
      </c>
      <c r="AT183" s="177" t="s">
        <v>302</v>
      </c>
      <c r="AU183" s="177" t="s">
        <v>270</v>
      </c>
      <c r="AY183" s="13" t="s">
        <v>301</v>
      </c>
      <c r="BE183" s="178" t="n">
        <f aca="false">IF(N183="základní",J183,0)</f>
        <v>21094.53</v>
      </c>
      <c r="BF183" s="178" t="n">
        <f aca="false">IF(N183="snížená",J183,0)</f>
        <v>0</v>
      </c>
      <c r="BG183" s="178" t="n">
        <f aca="false">IF(N183="zákl. přenesená",J183,0)</f>
        <v>0</v>
      </c>
      <c r="BH183" s="178" t="n">
        <f aca="false">IF(N183="sníž. přenesená",J183,0)</f>
        <v>0</v>
      </c>
      <c r="BI183" s="178" t="n">
        <f aca="false">IF(N183="nulová",J183,0)</f>
        <v>0</v>
      </c>
      <c r="BJ183" s="13" t="s">
        <v>270</v>
      </c>
      <c r="BK183" s="178" t="n">
        <f aca="false">ROUND(I183*H183,2)</f>
        <v>21094.53</v>
      </c>
      <c r="BL183" s="13" t="s">
        <v>307</v>
      </c>
      <c r="BM183" s="177" t="s">
        <v>379</v>
      </c>
    </row>
    <row r="184" s="33" customFormat="true" ht="12.8" hidden="false" customHeight="false" outlineLevel="0" collapsed="false">
      <c r="A184" s="28"/>
      <c r="B184" s="29"/>
      <c r="C184" s="28"/>
      <c r="D184" s="179" t="s">
        <v>308</v>
      </c>
      <c r="E184" s="28"/>
      <c r="F184" s="180" t="s">
        <v>380</v>
      </c>
      <c r="G184" s="28"/>
      <c r="H184" s="28"/>
      <c r="I184" s="28"/>
      <c r="J184" s="28"/>
      <c r="K184" s="28"/>
      <c r="L184" s="29"/>
      <c r="M184" s="181"/>
      <c r="N184" s="182"/>
      <c r="O184" s="66"/>
      <c r="P184" s="66"/>
      <c r="Q184" s="66"/>
      <c r="R184" s="66"/>
      <c r="S184" s="66"/>
      <c r="T184" s="67"/>
      <c r="U184" s="28"/>
      <c r="V184" s="28"/>
      <c r="W184" s="28"/>
      <c r="X184" s="28"/>
      <c r="Y184" s="28"/>
      <c r="Z184" s="28"/>
      <c r="AA184" s="28"/>
      <c r="AB184" s="28"/>
      <c r="AC184" s="28"/>
      <c r="AD184" s="28"/>
      <c r="AE184" s="28"/>
      <c r="AT184" s="13" t="s">
        <v>308</v>
      </c>
      <c r="AU184" s="13" t="s">
        <v>270</v>
      </c>
    </row>
    <row r="185" s="183" customFormat="true" ht="12.8" hidden="false" customHeight="false" outlineLevel="0" collapsed="false">
      <c r="B185" s="184"/>
      <c r="D185" s="179" t="s">
        <v>310</v>
      </c>
      <c r="E185" s="185"/>
      <c r="F185" s="186" t="s">
        <v>357</v>
      </c>
      <c r="H185" s="185"/>
      <c r="L185" s="184"/>
      <c r="M185" s="187"/>
      <c r="N185" s="188"/>
      <c r="O185" s="188"/>
      <c r="P185" s="188"/>
      <c r="Q185" s="188"/>
      <c r="R185" s="188"/>
      <c r="S185" s="188"/>
      <c r="T185" s="189"/>
      <c r="AT185" s="185" t="s">
        <v>310</v>
      </c>
      <c r="AU185" s="185" t="s">
        <v>270</v>
      </c>
      <c r="AV185" s="183" t="s">
        <v>270</v>
      </c>
      <c r="AW185" s="183" t="s">
        <v>219</v>
      </c>
      <c r="AX185" s="183" t="s">
        <v>262</v>
      </c>
      <c r="AY185" s="185" t="s">
        <v>301</v>
      </c>
    </row>
    <row r="186" s="190" customFormat="true" ht="12.8" hidden="false" customHeight="false" outlineLevel="0" collapsed="false">
      <c r="B186" s="191"/>
      <c r="D186" s="179" t="s">
        <v>310</v>
      </c>
      <c r="E186" s="192"/>
      <c r="F186" s="193" t="s">
        <v>358</v>
      </c>
      <c r="H186" s="194" t="n">
        <v>53</v>
      </c>
      <c r="L186" s="191"/>
      <c r="M186" s="195"/>
      <c r="N186" s="196"/>
      <c r="O186" s="196"/>
      <c r="P186" s="196"/>
      <c r="Q186" s="196"/>
      <c r="R186" s="196"/>
      <c r="S186" s="196"/>
      <c r="T186" s="197"/>
      <c r="AT186" s="192" t="s">
        <v>310</v>
      </c>
      <c r="AU186" s="192" t="s">
        <v>270</v>
      </c>
      <c r="AV186" s="190" t="s">
        <v>272</v>
      </c>
      <c r="AW186" s="190" t="s">
        <v>219</v>
      </c>
      <c r="AX186" s="190" t="s">
        <v>262</v>
      </c>
      <c r="AY186" s="192" t="s">
        <v>301</v>
      </c>
    </row>
    <row r="187" s="198" customFormat="true" ht="12.8" hidden="false" customHeight="false" outlineLevel="0" collapsed="false">
      <c r="B187" s="199"/>
      <c r="D187" s="179" t="s">
        <v>310</v>
      </c>
      <c r="E187" s="200"/>
      <c r="F187" s="201" t="s">
        <v>313</v>
      </c>
      <c r="H187" s="202" t="n">
        <v>53</v>
      </c>
      <c r="L187" s="199"/>
      <c r="M187" s="203"/>
      <c r="N187" s="204"/>
      <c r="O187" s="204"/>
      <c r="P187" s="204"/>
      <c r="Q187" s="204"/>
      <c r="R187" s="204"/>
      <c r="S187" s="204"/>
      <c r="T187" s="205"/>
      <c r="AT187" s="200" t="s">
        <v>310</v>
      </c>
      <c r="AU187" s="200" t="s">
        <v>270</v>
      </c>
      <c r="AV187" s="198" t="s">
        <v>307</v>
      </c>
      <c r="AW187" s="198" t="s">
        <v>219</v>
      </c>
      <c r="AX187" s="198" t="s">
        <v>270</v>
      </c>
      <c r="AY187" s="200" t="s">
        <v>301</v>
      </c>
    </row>
    <row r="188" s="33" customFormat="true" ht="12.8" hidden="false" customHeight="false" outlineLevel="0" collapsed="false">
      <c r="A188" s="28"/>
      <c r="B188" s="166"/>
      <c r="C188" s="167" t="s">
        <v>345</v>
      </c>
      <c r="D188" s="167" t="s">
        <v>302</v>
      </c>
      <c r="E188" s="168" t="s">
        <v>381</v>
      </c>
      <c r="F188" s="169" t="s">
        <v>382</v>
      </c>
      <c r="G188" s="170" t="s">
        <v>322</v>
      </c>
      <c r="H188" s="171" t="n">
        <v>24</v>
      </c>
      <c r="I188" s="172" t="n">
        <v>753.2</v>
      </c>
      <c r="J188" s="172" t="n">
        <f aca="false">ROUND(I188*H188,2)</f>
        <v>18076.8</v>
      </c>
      <c r="K188" s="169" t="s">
        <v>306</v>
      </c>
      <c r="L188" s="29"/>
      <c r="M188" s="173"/>
      <c r="N188" s="174" t="s">
        <v>229</v>
      </c>
      <c r="O188" s="175" t="n">
        <v>0.734</v>
      </c>
      <c r="P188" s="175" t="n">
        <f aca="false">O188*H188</f>
        <v>17.616</v>
      </c>
      <c r="Q188" s="175" t="n">
        <v>0</v>
      </c>
      <c r="R188" s="175" t="n">
        <f aca="false">Q188*H188</f>
        <v>0</v>
      </c>
      <c r="S188" s="175" t="n">
        <v>0</v>
      </c>
      <c r="T188" s="176" t="n">
        <f aca="false">S188*H188</f>
        <v>0</v>
      </c>
      <c r="U188" s="28"/>
      <c r="V188" s="28"/>
      <c r="W188" s="28"/>
      <c r="X188" s="28"/>
      <c r="Y188" s="28"/>
      <c r="Z188" s="28"/>
      <c r="AA188" s="28"/>
      <c r="AB188" s="28"/>
      <c r="AC188" s="28"/>
      <c r="AD188" s="28"/>
      <c r="AE188" s="28"/>
      <c r="AR188" s="177" t="s">
        <v>307</v>
      </c>
      <c r="AT188" s="177" t="s">
        <v>302</v>
      </c>
      <c r="AU188" s="177" t="s">
        <v>270</v>
      </c>
      <c r="AY188" s="13" t="s">
        <v>301</v>
      </c>
      <c r="BE188" s="178" t="n">
        <f aca="false">IF(N188="základní",J188,0)</f>
        <v>18076.8</v>
      </c>
      <c r="BF188" s="178" t="n">
        <f aca="false">IF(N188="snížená",J188,0)</f>
        <v>0</v>
      </c>
      <c r="BG188" s="178" t="n">
        <f aca="false">IF(N188="zákl. přenesená",J188,0)</f>
        <v>0</v>
      </c>
      <c r="BH188" s="178" t="n">
        <f aca="false">IF(N188="sníž. přenesená",J188,0)</f>
        <v>0</v>
      </c>
      <c r="BI188" s="178" t="n">
        <f aca="false">IF(N188="nulová",J188,0)</f>
        <v>0</v>
      </c>
      <c r="BJ188" s="13" t="s">
        <v>270</v>
      </c>
      <c r="BK188" s="178" t="n">
        <f aca="false">ROUND(I188*H188,2)</f>
        <v>18076.8</v>
      </c>
      <c r="BL188" s="13" t="s">
        <v>307</v>
      </c>
      <c r="BM188" s="177" t="s">
        <v>383</v>
      </c>
    </row>
    <row r="189" s="33" customFormat="true" ht="12.8" hidden="false" customHeight="false" outlineLevel="0" collapsed="false">
      <c r="A189" s="28"/>
      <c r="B189" s="29"/>
      <c r="C189" s="28"/>
      <c r="D189" s="179" t="s">
        <v>308</v>
      </c>
      <c r="E189" s="28"/>
      <c r="F189" s="180" t="s">
        <v>384</v>
      </c>
      <c r="G189" s="28"/>
      <c r="H189" s="28"/>
      <c r="I189" s="28"/>
      <c r="J189" s="28"/>
      <c r="K189" s="28"/>
      <c r="L189" s="29"/>
      <c r="M189" s="181"/>
      <c r="N189" s="182"/>
      <c r="O189" s="66"/>
      <c r="P189" s="66"/>
      <c r="Q189" s="66"/>
      <c r="R189" s="66"/>
      <c r="S189" s="66"/>
      <c r="T189" s="67"/>
      <c r="U189" s="28"/>
      <c r="V189" s="28"/>
      <c r="W189" s="28"/>
      <c r="X189" s="28"/>
      <c r="Y189" s="28"/>
      <c r="Z189" s="28"/>
      <c r="AA189" s="28"/>
      <c r="AB189" s="28"/>
      <c r="AC189" s="28"/>
      <c r="AD189" s="28"/>
      <c r="AE189" s="28"/>
      <c r="AT189" s="13" t="s">
        <v>308</v>
      </c>
      <c r="AU189" s="13" t="s">
        <v>270</v>
      </c>
    </row>
    <row r="190" s="183" customFormat="true" ht="12.8" hidden="false" customHeight="false" outlineLevel="0" collapsed="false">
      <c r="B190" s="184"/>
      <c r="D190" s="179" t="s">
        <v>310</v>
      </c>
      <c r="E190" s="185"/>
      <c r="F190" s="186" t="s">
        <v>363</v>
      </c>
      <c r="H190" s="185"/>
      <c r="L190" s="184"/>
      <c r="M190" s="187"/>
      <c r="N190" s="188"/>
      <c r="O190" s="188"/>
      <c r="P190" s="188"/>
      <c r="Q190" s="188"/>
      <c r="R190" s="188"/>
      <c r="S190" s="188"/>
      <c r="T190" s="189"/>
      <c r="AT190" s="185" t="s">
        <v>310</v>
      </c>
      <c r="AU190" s="185" t="s">
        <v>270</v>
      </c>
      <c r="AV190" s="183" t="s">
        <v>270</v>
      </c>
      <c r="AW190" s="183" t="s">
        <v>219</v>
      </c>
      <c r="AX190" s="183" t="s">
        <v>262</v>
      </c>
      <c r="AY190" s="185" t="s">
        <v>301</v>
      </c>
    </row>
    <row r="191" s="190" customFormat="true" ht="12.8" hidden="false" customHeight="false" outlineLevel="0" collapsed="false">
      <c r="B191" s="191"/>
      <c r="D191" s="179" t="s">
        <v>310</v>
      </c>
      <c r="E191" s="192"/>
      <c r="F191" s="193" t="s">
        <v>364</v>
      </c>
      <c r="H191" s="194" t="n">
        <v>24</v>
      </c>
      <c r="L191" s="191"/>
      <c r="M191" s="195"/>
      <c r="N191" s="196"/>
      <c r="O191" s="196"/>
      <c r="P191" s="196"/>
      <c r="Q191" s="196"/>
      <c r="R191" s="196"/>
      <c r="S191" s="196"/>
      <c r="T191" s="197"/>
      <c r="AT191" s="192" t="s">
        <v>310</v>
      </c>
      <c r="AU191" s="192" t="s">
        <v>270</v>
      </c>
      <c r="AV191" s="190" t="s">
        <v>272</v>
      </c>
      <c r="AW191" s="190" t="s">
        <v>219</v>
      </c>
      <c r="AX191" s="190" t="s">
        <v>262</v>
      </c>
      <c r="AY191" s="192" t="s">
        <v>301</v>
      </c>
    </row>
    <row r="192" s="198" customFormat="true" ht="12.8" hidden="false" customHeight="false" outlineLevel="0" collapsed="false">
      <c r="B192" s="199"/>
      <c r="D192" s="179" t="s">
        <v>310</v>
      </c>
      <c r="E192" s="200"/>
      <c r="F192" s="201" t="s">
        <v>313</v>
      </c>
      <c r="H192" s="202" t="n">
        <v>24</v>
      </c>
      <c r="L192" s="199"/>
      <c r="M192" s="203"/>
      <c r="N192" s="204"/>
      <c r="O192" s="204"/>
      <c r="P192" s="204"/>
      <c r="Q192" s="204"/>
      <c r="R192" s="204"/>
      <c r="S192" s="204"/>
      <c r="T192" s="205"/>
      <c r="AT192" s="200" t="s">
        <v>310</v>
      </c>
      <c r="AU192" s="200" t="s">
        <v>270</v>
      </c>
      <c r="AV192" s="198" t="s">
        <v>307</v>
      </c>
      <c r="AW192" s="198" t="s">
        <v>219</v>
      </c>
      <c r="AX192" s="198" t="s">
        <v>270</v>
      </c>
      <c r="AY192" s="200" t="s">
        <v>301</v>
      </c>
    </row>
    <row r="193" s="33" customFormat="true" ht="12.8" hidden="false" customHeight="false" outlineLevel="0" collapsed="false">
      <c r="A193" s="28"/>
      <c r="B193" s="166"/>
      <c r="C193" s="167" t="s">
        <v>385</v>
      </c>
      <c r="D193" s="167" t="s">
        <v>302</v>
      </c>
      <c r="E193" s="168" t="s">
        <v>386</v>
      </c>
      <c r="F193" s="169" t="s">
        <v>387</v>
      </c>
      <c r="G193" s="170" t="s">
        <v>322</v>
      </c>
      <c r="H193" s="171" t="n">
        <v>3</v>
      </c>
      <c r="I193" s="172" t="n">
        <v>1204.86</v>
      </c>
      <c r="J193" s="172" t="n">
        <f aca="false">ROUND(I193*H193,2)</f>
        <v>3614.58</v>
      </c>
      <c r="K193" s="169" t="s">
        <v>306</v>
      </c>
      <c r="L193" s="29"/>
      <c r="M193" s="173"/>
      <c r="N193" s="174" t="s">
        <v>229</v>
      </c>
      <c r="O193" s="175" t="n">
        <v>1.175</v>
      </c>
      <c r="P193" s="175" t="n">
        <f aca="false">O193*H193</f>
        <v>3.525</v>
      </c>
      <c r="Q193" s="175" t="n">
        <v>0</v>
      </c>
      <c r="R193" s="175" t="n">
        <f aca="false">Q193*H193</f>
        <v>0</v>
      </c>
      <c r="S193" s="175" t="n">
        <v>0</v>
      </c>
      <c r="T193" s="176" t="n">
        <f aca="false">S193*H193</f>
        <v>0</v>
      </c>
      <c r="U193" s="28"/>
      <c r="V193" s="28"/>
      <c r="W193" s="28"/>
      <c r="X193" s="28"/>
      <c r="Y193" s="28"/>
      <c r="Z193" s="28"/>
      <c r="AA193" s="28"/>
      <c r="AB193" s="28"/>
      <c r="AC193" s="28"/>
      <c r="AD193" s="28"/>
      <c r="AE193" s="28"/>
      <c r="AR193" s="177" t="s">
        <v>307</v>
      </c>
      <c r="AT193" s="177" t="s">
        <v>302</v>
      </c>
      <c r="AU193" s="177" t="s">
        <v>270</v>
      </c>
      <c r="AY193" s="13" t="s">
        <v>301</v>
      </c>
      <c r="BE193" s="178" t="n">
        <f aca="false">IF(N193="základní",J193,0)</f>
        <v>3614.58</v>
      </c>
      <c r="BF193" s="178" t="n">
        <f aca="false">IF(N193="snížená",J193,0)</f>
        <v>0</v>
      </c>
      <c r="BG193" s="178" t="n">
        <f aca="false">IF(N193="zákl. přenesená",J193,0)</f>
        <v>0</v>
      </c>
      <c r="BH193" s="178" t="n">
        <f aca="false">IF(N193="sníž. přenesená",J193,0)</f>
        <v>0</v>
      </c>
      <c r="BI193" s="178" t="n">
        <f aca="false">IF(N193="nulová",J193,0)</f>
        <v>0</v>
      </c>
      <c r="BJ193" s="13" t="s">
        <v>270</v>
      </c>
      <c r="BK193" s="178" t="n">
        <f aca="false">ROUND(I193*H193,2)</f>
        <v>3614.58</v>
      </c>
      <c r="BL193" s="13" t="s">
        <v>307</v>
      </c>
      <c r="BM193" s="177" t="s">
        <v>388</v>
      </c>
    </row>
    <row r="194" s="33" customFormat="true" ht="12.8" hidden="false" customHeight="false" outlineLevel="0" collapsed="false">
      <c r="A194" s="28"/>
      <c r="B194" s="29"/>
      <c r="C194" s="28"/>
      <c r="D194" s="179" t="s">
        <v>308</v>
      </c>
      <c r="E194" s="28"/>
      <c r="F194" s="180" t="s">
        <v>389</v>
      </c>
      <c r="G194" s="28"/>
      <c r="H194" s="28"/>
      <c r="I194" s="28"/>
      <c r="J194" s="28"/>
      <c r="K194" s="28"/>
      <c r="L194" s="29"/>
      <c r="M194" s="181"/>
      <c r="N194" s="182"/>
      <c r="O194" s="66"/>
      <c r="P194" s="66"/>
      <c r="Q194" s="66"/>
      <c r="R194" s="66"/>
      <c r="S194" s="66"/>
      <c r="T194" s="67"/>
      <c r="U194" s="28"/>
      <c r="V194" s="28"/>
      <c r="W194" s="28"/>
      <c r="X194" s="28"/>
      <c r="Y194" s="28"/>
      <c r="Z194" s="28"/>
      <c r="AA194" s="28"/>
      <c r="AB194" s="28"/>
      <c r="AC194" s="28"/>
      <c r="AD194" s="28"/>
      <c r="AE194" s="28"/>
      <c r="AT194" s="13" t="s">
        <v>308</v>
      </c>
      <c r="AU194" s="13" t="s">
        <v>270</v>
      </c>
    </row>
    <row r="195" s="33" customFormat="true" ht="12.8" hidden="false" customHeight="false" outlineLevel="0" collapsed="false">
      <c r="A195" s="28"/>
      <c r="B195" s="166"/>
      <c r="C195" s="167" t="s">
        <v>312</v>
      </c>
      <c r="D195" s="167" t="s">
        <v>302</v>
      </c>
      <c r="E195" s="168" t="s">
        <v>390</v>
      </c>
      <c r="F195" s="169" t="s">
        <v>391</v>
      </c>
      <c r="G195" s="170" t="s">
        <v>322</v>
      </c>
      <c r="H195" s="171" t="n">
        <v>3</v>
      </c>
      <c r="I195" s="172" t="n">
        <v>1903.15</v>
      </c>
      <c r="J195" s="172" t="n">
        <f aca="false">ROUND(I195*H195,2)</f>
        <v>5709.45</v>
      </c>
      <c r="K195" s="169" t="s">
        <v>306</v>
      </c>
      <c r="L195" s="29"/>
      <c r="M195" s="173"/>
      <c r="N195" s="174" t="s">
        <v>229</v>
      </c>
      <c r="O195" s="175" t="n">
        <v>1.856</v>
      </c>
      <c r="P195" s="175" t="n">
        <f aca="false">O195*H195</f>
        <v>5.568</v>
      </c>
      <c r="Q195" s="175" t="n">
        <v>0</v>
      </c>
      <c r="R195" s="175" t="n">
        <f aca="false">Q195*H195</f>
        <v>0</v>
      </c>
      <c r="S195" s="175" t="n">
        <v>0</v>
      </c>
      <c r="T195" s="176" t="n">
        <f aca="false">S195*H195</f>
        <v>0</v>
      </c>
      <c r="U195" s="28"/>
      <c r="V195" s="28"/>
      <c r="W195" s="28"/>
      <c r="X195" s="28"/>
      <c r="Y195" s="28"/>
      <c r="Z195" s="28"/>
      <c r="AA195" s="28"/>
      <c r="AB195" s="28"/>
      <c r="AC195" s="28"/>
      <c r="AD195" s="28"/>
      <c r="AE195" s="28"/>
      <c r="AR195" s="177" t="s">
        <v>307</v>
      </c>
      <c r="AT195" s="177" t="s">
        <v>302</v>
      </c>
      <c r="AU195" s="177" t="s">
        <v>270</v>
      </c>
      <c r="AY195" s="13" t="s">
        <v>301</v>
      </c>
      <c r="BE195" s="178" t="n">
        <f aca="false">IF(N195="základní",J195,0)</f>
        <v>5709.45</v>
      </c>
      <c r="BF195" s="178" t="n">
        <f aca="false">IF(N195="snížená",J195,0)</f>
        <v>0</v>
      </c>
      <c r="BG195" s="178" t="n">
        <f aca="false">IF(N195="zákl. přenesená",J195,0)</f>
        <v>0</v>
      </c>
      <c r="BH195" s="178" t="n">
        <f aca="false">IF(N195="sníž. přenesená",J195,0)</f>
        <v>0</v>
      </c>
      <c r="BI195" s="178" t="n">
        <f aca="false">IF(N195="nulová",J195,0)</f>
        <v>0</v>
      </c>
      <c r="BJ195" s="13" t="s">
        <v>270</v>
      </c>
      <c r="BK195" s="178" t="n">
        <f aca="false">ROUND(I195*H195,2)</f>
        <v>5709.45</v>
      </c>
      <c r="BL195" s="13" t="s">
        <v>307</v>
      </c>
      <c r="BM195" s="177" t="s">
        <v>392</v>
      </c>
    </row>
    <row r="196" s="33" customFormat="true" ht="12.8" hidden="false" customHeight="false" outlineLevel="0" collapsed="false">
      <c r="A196" s="28"/>
      <c r="B196" s="29"/>
      <c r="C196" s="28"/>
      <c r="D196" s="179" t="s">
        <v>308</v>
      </c>
      <c r="E196" s="28"/>
      <c r="F196" s="180" t="s">
        <v>393</v>
      </c>
      <c r="G196" s="28"/>
      <c r="H196" s="28"/>
      <c r="I196" s="28"/>
      <c r="J196" s="28"/>
      <c r="K196" s="28"/>
      <c r="L196" s="29"/>
      <c r="M196" s="181"/>
      <c r="N196" s="182"/>
      <c r="O196" s="66"/>
      <c r="P196" s="66"/>
      <c r="Q196" s="66"/>
      <c r="R196" s="66"/>
      <c r="S196" s="66"/>
      <c r="T196" s="67"/>
      <c r="U196" s="28"/>
      <c r="V196" s="28"/>
      <c r="W196" s="28"/>
      <c r="X196" s="28"/>
      <c r="Y196" s="28"/>
      <c r="Z196" s="28"/>
      <c r="AA196" s="28"/>
      <c r="AB196" s="28"/>
      <c r="AC196" s="28"/>
      <c r="AD196" s="28"/>
      <c r="AE196" s="28"/>
      <c r="AT196" s="13" t="s">
        <v>308</v>
      </c>
      <c r="AU196" s="13" t="s">
        <v>270</v>
      </c>
    </row>
    <row r="197" s="33" customFormat="true" ht="12.8" hidden="false" customHeight="false" outlineLevel="0" collapsed="false">
      <c r="A197" s="28"/>
      <c r="B197" s="166"/>
      <c r="C197" s="167" t="s">
        <v>394</v>
      </c>
      <c r="D197" s="167" t="s">
        <v>302</v>
      </c>
      <c r="E197" s="168" t="s">
        <v>395</v>
      </c>
      <c r="F197" s="169" t="s">
        <v>396</v>
      </c>
      <c r="G197" s="170" t="s">
        <v>322</v>
      </c>
      <c r="H197" s="171" t="n">
        <v>43</v>
      </c>
      <c r="I197" s="172" t="n">
        <v>33.55</v>
      </c>
      <c r="J197" s="172" t="n">
        <f aca="false">ROUND(I197*H197,2)</f>
        <v>1442.65</v>
      </c>
      <c r="K197" s="169" t="s">
        <v>306</v>
      </c>
      <c r="L197" s="29"/>
      <c r="M197" s="173"/>
      <c r="N197" s="174" t="s">
        <v>229</v>
      </c>
      <c r="O197" s="175" t="n">
        <v>0.057</v>
      </c>
      <c r="P197" s="175" t="n">
        <f aca="false">O197*H197</f>
        <v>2.451</v>
      </c>
      <c r="Q197" s="175" t="n">
        <v>0</v>
      </c>
      <c r="R197" s="175" t="n">
        <f aca="false">Q197*H197</f>
        <v>0</v>
      </c>
      <c r="S197" s="175" t="n">
        <v>0</v>
      </c>
      <c r="T197" s="176" t="n">
        <f aca="false">S197*H197</f>
        <v>0</v>
      </c>
      <c r="U197" s="28"/>
      <c r="V197" s="28"/>
      <c r="W197" s="28"/>
      <c r="X197" s="28"/>
      <c r="Y197" s="28"/>
      <c r="Z197" s="28"/>
      <c r="AA197" s="28"/>
      <c r="AB197" s="28"/>
      <c r="AC197" s="28"/>
      <c r="AD197" s="28"/>
      <c r="AE197" s="28"/>
      <c r="AR197" s="177" t="s">
        <v>307</v>
      </c>
      <c r="AT197" s="177" t="s">
        <v>302</v>
      </c>
      <c r="AU197" s="177" t="s">
        <v>270</v>
      </c>
      <c r="AY197" s="13" t="s">
        <v>301</v>
      </c>
      <c r="BE197" s="178" t="n">
        <f aca="false">IF(N197="základní",J197,0)</f>
        <v>1442.65</v>
      </c>
      <c r="BF197" s="178" t="n">
        <f aca="false">IF(N197="snížená",J197,0)</f>
        <v>0</v>
      </c>
      <c r="BG197" s="178" t="n">
        <f aca="false">IF(N197="zákl. přenesená",J197,0)</f>
        <v>0</v>
      </c>
      <c r="BH197" s="178" t="n">
        <f aca="false">IF(N197="sníž. přenesená",J197,0)</f>
        <v>0</v>
      </c>
      <c r="BI197" s="178" t="n">
        <f aca="false">IF(N197="nulová",J197,0)</f>
        <v>0</v>
      </c>
      <c r="BJ197" s="13" t="s">
        <v>270</v>
      </c>
      <c r="BK197" s="178" t="n">
        <f aca="false">ROUND(I197*H197,2)</f>
        <v>1442.65</v>
      </c>
      <c r="BL197" s="13" t="s">
        <v>307</v>
      </c>
      <c r="BM197" s="177" t="s">
        <v>397</v>
      </c>
    </row>
    <row r="198" s="33" customFormat="true" ht="18.05" hidden="false" customHeight="false" outlineLevel="0" collapsed="false">
      <c r="A198" s="28"/>
      <c r="B198" s="29"/>
      <c r="C198" s="28"/>
      <c r="D198" s="179" t="s">
        <v>308</v>
      </c>
      <c r="E198" s="28"/>
      <c r="F198" s="180" t="s">
        <v>398</v>
      </c>
      <c r="G198" s="28"/>
      <c r="H198" s="28"/>
      <c r="I198" s="28"/>
      <c r="J198" s="28"/>
      <c r="K198" s="28"/>
      <c r="L198" s="29"/>
      <c r="M198" s="181"/>
      <c r="N198" s="182"/>
      <c r="O198" s="66"/>
      <c r="P198" s="66"/>
      <c r="Q198" s="66"/>
      <c r="R198" s="66"/>
      <c r="S198" s="66"/>
      <c r="T198" s="67"/>
      <c r="U198" s="28"/>
      <c r="V198" s="28"/>
      <c r="W198" s="28"/>
      <c r="X198" s="28"/>
      <c r="Y198" s="28"/>
      <c r="Z198" s="28"/>
      <c r="AA198" s="28"/>
      <c r="AB198" s="28"/>
      <c r="AC198" s="28"/>
      <c r="AD198" s="28"/>
      <c r="AE198" s="28"/>
      <c r="AT198" s="13" t="s">
        <v>308</v>
      </c>
      <c r="AU198" s="13" t="s">
        <v>270</v>
      </c>
    </row>
    <row r="199" s="33" customFormat="true" ht="12.8" hidden="false" customHeight="false" outlineLevel="0" collapsed="false">
      <c r="A199" s="28"/>
      <c r="B199" s="166"/>
      <c r="C199" s="167" t="s">
        <v>355</v>
      </c>
      <c r="D199" s="167" t="s">
        <v>302</v>
      </c>
      <c r="E199" s="168" t="s">
        <v>399</v>
      </c>
      <c r="F199" s="169" t="s">
        <v>400</v>
      </c>
      <c r="G199" s="170" t="s">
        <v>322</v>
      </c>
      <c r="H199" s="171" t="n">
        <v>23</v>
      </c>
      <c r="I199" s="172" t="n">
        <v>180.41</v>
      </c>
      <c r="J199" s="172" t="n">
        <f aca="false">ROUND(I199*H199,2)</f>
        <v>4149.43</v>
      </c>
      <c r="K199" s="169" t="s">
        <v>306</v>
      </c>
      <c r="L199" s="29"/>
      <c r="M199" s="173"/>
      <c r="N199" s="174" t="s">
        <v>229</v>
      </c>
      <c r="O199" s="175" t="n">
        <v>0.314</v>
      </c>
      <c r="P199" s="175" t="n">
        <f aca="false">O199*H199</f>
        <v>7.222</v>
      </c>
      <c r="Q199" s="175" t="n">
        <v>0</v>
      </c>
      <c r="R199" s="175" t="n">
        <f aca="false">Q199*H199</f>
        <v>0</v>
      </c>
      <c r="S199" s="175" t="n">
        <v>0</v>
      </c>
      <c r="T199" s="176" t="n">
        <f aca="false">S199*H199</f>
        <v>0</v>
      </c>
      <c r="U199" s="28"/>
      <c r="V199" s="28"/>
      <c r="W199" s="28"/>
      <c r="X199" s="28"/>
      <c r="Y199" s="28"/>
      <c r="Z199" s="28"/>
      <c r="AA199" s="28"/>
      <c r="AB199" s="28"/>
      <c r="AC199" s="28"/>
      <c r="AD199" s="28"/>
      <c r="AE199" s="28"/>
      <c r="AR199" s="177" t="s">
        <v>307</v>
      </c>
      <c r="AT199" s="177" t="s">
        <v>302</v>
      </c>
      <c r="AU199" s="177" t="s">
        <v>270</v>
      </c>
      <c r="AY199" s="13" t="s">
        <v>301</v>
      </c>
      <c r="BE199" s="178" t="n">
        <f aca="false">IF(N199="základní",J199,0)</f>
        <v>4149.43</v>
      </c>
      <c r="BF199" s="178" t="n">
        <f aca="false">IF(N199="snížená",J199,0)</f>
        <v>0</v>
      </c>
      <c r="BG199" s="178" t="n">
        <f aca="false">IF(N199="zákl. přenesená",J199,0)</f>
        <v>0</v>
      </c>
      <c r="BH199" s="178" t="n">
        <f aca="false">IF(N199="sníž. přenesená",J199,0)</f>
        <v>0</v>
      </c>
      <c r="BI199" s="178" t="n">
        <f aca="false">IF(N199="nulová",J199,0)</f>
        <v>0</v>
      </c>
      <c r="BJ199" s="13" t="s">
        <v>270</v>
      </c>
      <c r="BK199" s="178" t="n">
        <f aca="false">ROUND(I199*H199,2)</f>
        <v>4149.43</v>
      </c>
      <c r="BL199" s="13" t="s">
        <v>307</v>
      </c>
      <c r="BM199" s="177" t="s">
        <v>401</v>
      </c>
    </row>
    <row r="200" s="33" customFormat="true" ht="18.05" hidden="false" customHeight="false" outlineLevel="0" collapsed="false">
      <c r="A200" s="28"/>
      <c r="B200" s="29"/>
      <c r="C200" s="28"/>
      <c r="D200" s="179" t="s">
        <v>308</v>
      </c>
      <c r="E200" s="28"/>
      <c r="F200" s="180" t="s">
        <v>402</v>
      </c>
      <c r="G200" s="28"/>
      <c r="H200" s="28"/>
      <c r="I200" s="28"/>
      <c r="J200" s="28"/>
      <c r="K200" s="28"/>
      <c r="L200" s="29"/>
      <c r="M200" s="181"/>
      <c r="N200" s="182"/>
      <c r="O200" s="66"/>
      <c r="P200" s="66"/>
      <c r="Q200" s="66"/>
      <c r="R200" s="66"/>
      <c r="S200" s="66"/>
      <c r="T200" s="67"/>
      <c r="U200" s="28"/>
      <c r="V200" s="28"/>
      <c r="W200" s="28"/>
      <c r="X200" s="28"/>
      <c r="Y200" s="28"/>
      <c r="Z200" s="28"/>
      <c r="AA200" s="28"/>
      <c r="AB200" s="28"/>
      <c r="AC200" s="28"/>
      <c r="AD200" s="28"/>
      <c r="AE200" s="28"/>
      <c r="AT200" s="13" t="s">
        <v>308</v>
      </c>
      <c r="AU200" s="13" t="s">
        <v>270</v>
      </c>
    </row>
    <row r="201" s="33" customFormat="true" ht="12.8" hidden="false" customHeight="false" outlineLevel="0" collapsed="false">
      <c r="A201" s="28"/>
      <c r="B201" s="166"/>
      <c r="C201" s="167" t="s">
        <v>403</v>
      </c>
      <c r="D201" s="167" t="s">
        <v>302</v>
      </c>
      <c r="E201" s="168" t="s">
        <v>404</v>
      </c>
      <c r="F201" s="169" t="s">
        <v>405</v>
      </c>
      <c r="G201" s="170" t="s">
        <v>322</v>
      </c>
      <c r="H201" s="171" t="n">
        <v>3</v>
      </c>
      <c r="I201" s="172" t="n">
        <v>489.31</v>
      </c>
      <c r="J201" s="172" t="n">
        <f aca="false">ROUND(I201*H201,2)</f>
        <v>1467.93</v>
      </c>
      <c r="K201" s="169" t="s">
        <v>306</v>
      </c>
      <c r="L201" s="29"/>
      <c r="M201" s="173"/>
      <c r="N201" s="174" t="s">
        <v>229</v>
      </c>
      <c r="O201" s="175" t="n">
        <v>0.847</v>
      </c>
      <c r="P201" s="175" t="n">
        <f aca="false">O201*H201</f>
        <v>2.541</v>
      </c>
      <c r="Q201" s="175" t="n">
        <v>0</v>
      </c>
      <c r="R201" s="175" t="n">
        <f aca="false">Q201*H201</f>
        <v>0</v>
      </c>
      <c r="S201" s="175" t="n">
        <v>0</v>
      </c>
      <c r="T201" s="176" t="n">
        <f aca="false">S201*H201</f>
        <v>0</v>
      </c>
      <c r="U201" s="28"/>
      <c r="V201" s="28"/>
      <c r="W201" s="28"/>
      <c r="X201" s="28"/>
      <c r="Y201" s="28"/>
      <c r="Z201" s="28"/>
      <c r="AA201" s="28"/>
      <c r="AB201" s="28"/>
      <c r="AC201" s="28"/>
      <c r="AD201" s="28"/>
      <c r="AE201" s="28"/>
      <c r="AR201" s="177" t="s">
        <v>307</v>
      </c>
      <c r="AT201" s="177" t="s">
        <v>302</v>
      </c>
      <c r="AU201" s="177" t="s">
        <v>270</v>
      </c>
      <c r="AY201" s="13" t="s">
        <v>301</v>
      </c>
      <c r="BE201" s="178" t="n">
        <f aca="false">IF(N201="základní",J201,0)</f>
        <v>1467.93</v>
      </c>
      <c r="BF201" s="178" t="n">
        <f aca="false">IF(N201="snížená",J201,0)</f>
        <v>0</v>
      </c>
      <c r="BG201" s="178" t="n">
        <f aca="false">IF(N201="zákl. přenesená",J201,0)</f>
        <v>0</v>
      </c>
      <c r="BH201" s="178" t="n">
        <f aca="false">IF(N201="sníž. přenesená",J201,0)</f>
        <v>0</v>
      </c>
      <c r="BI201" s="178" t="n">
        <f aca="false">IF(N201="nulová",J201,0)</f>
        <v>0</v>
      </c>
      <c r="BJ201" s="13" t="s">
        <v>270</v>
      </c>
      <c r="BK201" s="178" t="n">
        <f aca="false">ROUND(I201*H201,2)</f>
        <v>1467.93</v>
      </c>
      <c r="BL201" s="13" t="s">
        <v>307</v>
      </c>
      <c r="BM201" s="177" t="s">
        <v>406</v>
      </c>
    </row>
    <row r="202" s="33" customFormat="true" ht="18.05" hidden="false" customHeight="false" outlineLevel="0" collapsed="false">
      <c r="A202" s="28"/>
      <c r="B202" s="29"/>
      <c r="C202" s="28"/>
      <c r="D202" s="179" t="s">
        <v>308</v>
      </c>
      <c r="E202" s="28"/>
      <c r="F202" s="180" t="s">
        <v>407</v>
      </c>
      <c r="G202" s="28"/>
      <c r="H202" s="28"/>
      <c r="I202" s="28"/>
      <c r="J202" s="28"/>
      <c r="K202" s="28"/>
      <c r="L202" s="29"/>
      <c r="M202" s="181"/>
      <c r="N202" s="182"/>
      <c r="O202" s="66"/>
      <c r="P202" s="66"/>
      <c r="Q202" s="66"/>
      <c r="R202" s="66"/>
      <c r="S202" s="66"/>
      <c r="T202" s="67"/>
      <c r="U202" s="28"/>
      <c r="V202" s="28"/>
      <c r="W202" s="28"/>
      <c r="X202" s="28"/>
      <c r="Y202" s="28"/>
      <c r="Z202" s="28"/>
      <c r="AA202" s="28"/>
      <c r="AB202" s="28"/>
      <c r="AC202" s="28"/>
      <c r="AD202" s="28"/>
      <c r="AE202" s="28"/>
      <c r="AT202" s="13" t="s">
        <v>308</v>
      </c>
      <c r="AU202" s="13" t="s">
        <v>270</v>
      </c>
    </row>
    <row r="203" s="33" customFormat="true" ht="12.8" hidden="false" customHeight="false" outlineLevel="0" collapsed="false">
      <c r="A203" s="28"/>
      <c r="B203" s="166"/>
      <c r="C203" s="167" t="s">
        <v>361</v>
      </c>
      <c r="D203" s="167" t="s">
        <v>302</v>
      </c>
      <c r="E203" s="168" t="s">
        <v>408</v>
      </c>
      <c r="F203" s="169" t="s">
        <v>409</v>
      </c>
      <c r="G203" s="170" t="s">
        <v>322</v>
      </c>
      <c r="H203" s="171" t="n">
        <v>3</v>
      </c>
      <c r="I203" s="172" t="n">
        <v>738.72</v>
      </c>
      <c r="J203" s="172" t="n">
        <f aca="false">ROUND(I203*H203,2)</f>
        <v>2216.16</v>
      </c>
      <c r="K203" s="169" t="s">
        <v>306</v>
      </c>
      <c r="L203" s="29"/>
      <c r="M203" s="173"/>
      <c r="N203" s="174" t="s">
        <v>229</v>
      </c>
      <c r="O203" s="175" t="n">
        <v>1.306</v>
      </c>
      <c r="P203" s="175" t="n">
        <f aca="false">O203*H203</f>
        <v>3.918</v>
      </c>
      <c r="Q203" s="175" t="n">
        <v>0</v>
      </c>
      <c r="R203" s="175" t="n">
        <f aca="false">Q203*H203</f>
        <v>0</v>
      </c>
      <c r="S203" s="175" t="n">
        <v>0</v>
      </c>
      <c r="T203" s="176" t="n">
        <f aca="false">S203*H203</f>
        <v>0</v>
      </c>
      <c r="U203" s="28"/>
      <c r="V203" s="28"/>
      <c r="W203" s="28"/>
      <c r="X203" s="28"/>
      <c r="Y203" s="28"/>
      <c r="Z203" s="28"/>
      <c r="AA203" s="28"/>
      <c r="AB203" s="28"/>
      <c r="AC203" s="28"/>
      <c r="AD203" s="28"/>
      <c r="AE203" s="28"/>
      <c r="AR203" s="177" t="s">
        <v>307</v>
      </c>
      <c r="AT203" s="177" t="s">
        <v>302</v>
      </c>
      <c r="AU203" s="177" t="s">
        <v>270</v>
      </c>
      <c r="AY203" s="13" t="s">
        <v>301</v>
      </c>
      <c r="BE203" s="178" t="n">
        <f aca="false">IF(N203="základní",J203,0)</f>
        <v>2216.16</v>
      </c>
      <c r="BF203" s="178" t="n">
        <f aca="false">IF(N203="snížená",J203,0)</f>
        <v>0</v>
      </c>
      <c r="BG203" s="178" t="n">
        <f aca="false">IF(N203="zákl. přenesená",J203,0)</f>
        <v>0</v>
      </c>
      <c r="BH203" s="178" t="n">
        <f aca="false">IF(N203="sníž. přenesená",J203,0)</f>
        <v>0</v>
      </c>
      <c r="BI203" s="178" t="n">
        <f aca="false">IF(N203="nulová",J203,0)</f>
        <v>0</v>
      </c>
      <c r="BJ203" s="13" t="s">
        <v>270</v>
      </c>
      <c r="BK203" s="178" t="n">
        <f aca="false">ROUND(I203*H203,2)</f>
        <v>2216.16</v>
      </c>
      <c r="BL203" s="13" t="s">
        <v>307</v>
      </c>
      <c r="BM203" s="177" t="s">
        <v>410</v>
      </c>
    </row>
    <row r="204" s="33" customFormat="true" ht="18.05" hidden="false" customHeight="false" outlineLevel="0" collapsed="false">
      <c r="A204" s="28"/>
      <c r="B204" s="29"/>
      <c r="C204" s="28"/>
      <c r="D204" s="179" t="s">
        <v>308</v>
      </c>
      <c r="E204" s="28"/>
      <c r="F204" s="180" t="s">
        <v>411</v>
      </c>
      <c r="G204" s="28"/>
      <c r="H204" s="28"/>
      <c r="I204" s="28"/>
      <c r="J204" s="28"/>
      <c r="K204" s="28"/>
      <c r="L204" s="29"/>
      <c r="M204" s="181"/>
      <c r="N204" s="182"/>
      <c r="O204" s="66"/>
      <c r="P204" s="66"/>
      <c r="Q204" s="66"/>
      <c r="R204" s="66"/>
      <c r="S204" s="66"/>
      <c r="T204" s="67"/>
      <c r="U204" s="28"/>
      <c r="V204" s="28"/>
      <c r="W204" s="28"/>
      <c r="X204" s="28"/>
      <c r="Y204" s="28"/>
      <c r="Z204" s="28"/>
      <c r="AA204" s="28"/>
      <c r="AB204" s="28"/>
      <c r="AC204" s="28"/>
      <c r="AD204" s="28"/>
      <c r="AE204" s="28"/>
      <c r="AT204" s="13" t="s">
        <v>308</v>
      </c>
      <c r="AU204" s="13" t="s">
        <v>270</v>
      </c>
    </row>
    <row r="205" s="33" customFormat="true" ht="12.8" hidden="false" customHeight="false" outlineLevel="0" collapsed="false">
      <c r="A205" s="28"/>
      <c r="B205" s="166"/>
      <c r="C205" s="167" t="s">
        <v>194</v>
      </c>
      <c r="D205" s="167" t="s">
        <v>302</v>
      </c>
      <c r="E205" s="168" t="s">
        <v>412</v>
      </c>
      <c r="F205" s="169" t="s">
        <v>413</v>
      </c>
      <c r="G205" s="170" t="s">
        <v>322</v>
      </c>
      <c r="H205" s="171" t="n">
        <v>10</v>
      </c>
      <c r="I205" s="172" t="n">
        <v>41.87</v>
      </c>
      <c r="J205" s="172" t="n">
        <f aca="false">ROUND(I205*H205,2)</f>
        <v>418.7</v>
      </c>
      <c r="K205" s="169" t="s">
        <v>306</v>
      </c>
      <c r="L205" s="29"/>
      <c r="M205" s="173"/>
      <c r="N205" s="174" t="s">
        <v>229</v>
      </c>
      <c r="O205" s="175" t="n">
        <v>0.072</v>
      </c>
      <c r="P205" s="175" t="n">
        <f aca="false">O205*H205</f>
        <v>0.72</v>
      </c>
      <c r="Q205" s="175" t="n">
        <v>0</v>
      </c>
      <c r="R205" s="175" t="n">
        <f aca="false">Q205*H205</f>
        <v>0</v>
      </c>
      <c r="S205" s="175" t="n">
        <v>0</v>
      </c>
      <c r="T205" s="176" t="n">
        <f aca="false">S205*H205</f>
        <v>0</v>
      </c>
      <c r="U205" s="28"/>
      <c r="V205" s="28"/>
      <c r="W205" s="28"/>
      <c r="X205" s="28"/>
      <c r="Y205" s="28"/>
      <c r="Z205" s="28"/>
      <c r="AA205" s="28"/>
      <c r="AB205" s="28"/>
      <c r="AC205" s="28"/>
      <c r="AD205" s="28"/>
      <c r="AE205" s="28"/>
      <c r="AR205" s="177" t="s">
        <v>307</v>
      </c>
      <c r="AT205" s="177" t="s">
        <v>302</v>
      </c>
      <c r="AU205" s="177" t="s">
        <v>270</v>
      </c>
      <c r="AY205" s="13" t="s">
        <v>301</v>
      </c>
      <c r="BE205" s="178" t="n">
        <f aca="false">IF(N205="základní",J205,0)</f>
        <v>418.7</v>
      </c>
      <c r="BF205" s="178" t="n">
        <f aca="false">IF(N205="snížená",J205,0)</f>
        <v>0</v>
      </c>
      <c r="BG205" s="178" t="n">
        <f aca="false">IF(N205="zákl. přenesená",J205,0)</f>
        <v>0</v>
      </c>
      <c r="BH205" s="178" t="n">
        <f aca="false">IF(N205="sníž. přenesená",J205,0)</f>
        <v>0</v>
      </c>
      <c r="BI205" s="178" t="n">
        <f aca="false">IF(N205="nulová",J205,0)</f>
        <v>0</v>
      </c>
      <c r="BJ205" s="13" t="s">
        <v>270</v>
      </c>
      <c r="BK205" s="178" t="n">
        <f aca="false">ROUND(I205*H205,2)</f>
        <v>418.7</v>
      </c>
      <c r="BL205" s="13" t="s">
        <v>307</v>
      </c>
      <c r="BM205" s="177" t="s">
        <v>414</v>
      </c>
    </row>
    <row r="206" s="33" customFormat="true" ht="18.05" hidden="false" customHeight="false" outlineLevel="0" collapsed="false">
      <c r="A206" s="28"/>
      <c r="B206" s="29"/>
      <c r="C206" s="28"/>
      <c r="D206" s="179" t="s">
        <v>308</v>
      </c>
      <c r="E206" s="28"/>
      <c r="F206" s="180" t="s">
        <v>415</v>
      </c>
      <c r="G206" s="28"/>
      <c r="H206" s="28"/>
      <c r="I206" s="28"/>
      <c r="J206" s="28"/>
      <c r="K206" s="28"/>
      <c r="L206" s="29"/>
      <c r="M206" s="181"/>
      <c r="N206" s="182"/>
      <c r="O206" s="66"/>
      <c r="P206" s="66"/>
      <c r="Q206" s="66"/>
      <c r="R206" s="66"/>
      <c r="S206" s="66"/>
      <c r="T206" s="67"/>
      <c r="U206" s="28"/>
      <c r="V206" s="28"/>
      <c r="W206" s="28"/>
      <c r="X206" s="28"/>
      <c r="Y206" s="28"/>
      <c r="Z206" s="28"/>
      <c r="AA206" s="28"/>
      <c r="AB206" s="28"/>
      <c r="AC206" s="28"/>
      <c r="AD206" s="28"/>
      <c r="AE206" s="28"/>
      <c r="AT206" s="13" t="s">
        <v>308</v>
      </c>
      <c r="AU206" s="13" t="s">
        <v>270</v>
      </c>
    </row>
    <row r="207" s="33" customFormat="true" ht="12.8" hidden="false" customHeight="false" outlineLevel="0" collapsed="false">
      <c r="A207" s="28"/>
      <c r="B207" s="166"/>
      <c r="C207" s="167" t="s">
        <v>368</v>
      </c>
      <c r="D207" s="167" t="s">
        <v>302</v>
      </c>
      <c r="E207" s="168" t="s">
        <v>416</v>
      </c>
      <c r="F207" s="169" t="s">
        <v>417</v>
      </c>
      <c r="G207" s="170" t="s">
        <v>322</v>
      </c>
      <c r="H207" s="171" t="n">
        <v>1</v>
      </c>
      <c r="I207" s="172" t="n">
        <v>193.01</v>
      </c>
      <c r="J207" s="172" t="n">
        <f aca="false">ROUND(I207*H207,2)</f>
        <v>193.01</v>
      </c>
      <c r="K207" s="169" t="s">
        <v>306</v>
      </c>
      <c r="L207" s="29"/>
      <c r="M207" s="173"/>
      <c r="N207" s="174" t="s">
        <v>229</v>
      </c>
      <c r="O207" s="175" t="n">
        <v>0.331</v>
      </c>
      <c r="P207" s="175" t="n">
        <f aca="false">O207*H207</f>
        <v>0.331</v>
      </c>
      <c r="Q207" s="175" t="n">
        <v>0</v>
      </c>
      <c r="R207" s="175" t="n">
        <f aca="false">Q207*H207</f>
        <v>0</v>
      </c>
      <c r="S207" s="175" t="n">
        <v>0</v>
      </c>
      <c r="T207" s="176" t="n">
        <f aca="false">S207*H207</f>
        <v>0</v>
      </c>
      <c r="U207" s="28"/>
      <c r="V207" s="28"/>
      <c r="W207" s="28"/>
      <c r="X207" s="28"/>
      <c r="Y207" s="28"/>
      <c r="Z207" s="28"/>
      <c r="AA207" s="28"/>
      <c r="AB207" s="28"/>
      <c r="AC207" s="28"/>
      <c r="AD207" s="28"/>
      <c r="AE207" s="28"/>
      <c r="AR207" s="177" t="s">
        <v>307</v>
      </c>
      <c r="AT207" s="177" t="s">
        <v>302</v>
      </c>
      <c r="AU207" s="177" t="s">
        <v>270</v>
      </c>
      <c r="AY207" s="13" t="s">
        <v>301</v>
      </c>
      <c r="BE207" s="178" t="n">
        <f aca="false">IF(N207="základní",J207,0)</f>
        <v>193.01</v>
      </c>
      <c r="BF207" s="178" t="n">
        <f aca="false">IF(N207="snížená",J207,0)</f>
        <v>0</v>
      </c>
      <c r="BG207" s="178" t="n">
        <f aca="false">IF(N207="zákl. přenesená",J207,0)</f>
        <v>0</v>
      </c>
      <c r="BH207" s="178" t="n">
        <f aca="false">IF(N207="sníž. přenesená",J207,0)</f>
        <v>0</v>
      </c>
      <c r="BI207" s="178" t="n">
        <f aca="false">IF(N207="nulová",J207,0)</f>
        <v>0</v>
      </c>
      <c r="BJ207" s="13" t="s">
        <v>270</v>
      </c>
      <c r="BK207" s="178" t="n">
        <f aca="false">ROUND(I207*H207,2)</f>
        <v>193.01</v>
      </c>
      <c r="BL207" s="13" t="s">
        <v>307</v>
      </c>
      <c r="BM207" s="177" t="s">
        <v>418</v>
      </c>
    </row>
    <row r="208" s="33" customFormat="true" ht="18.05" hidden="false" customHeight="false" outlineLevel="0" collapsed="false">
      <c r="A208" s="28"/>
      <c r="B208" s="29"/>
      <c r="C208" s="28"/>
      <c r="D208" s="179" t="s">
        <v>308</v>
      </c>
      <c r="E208" s="28"/>
      <c r="F208" s="180" t="s">
        <v>419</v>
      </c>
      <c r="G208" s="28"/>
      <c r="H208" s="28"/>
      <c r="I208" s="28"/>
      <c r="J208" s="28"/>
      <c r="K208" s="28"/>
      <c r="L208" s="29"/>
      <c r="M208" s="181"/>
      <c r="N208" s="182"/>
      <c r="O208" s="66"/>
      <c r="P208" s="66"/>
      <c r="Q208" s="66"/>
      <c r="R208" s="66"/>
      <c r="S208" s="66"/>
      <c r="T208" s="67"/>
      <c r="U208" s="28"/>
      <c r="V208" s="28"/>
      <c r="W208" s="28"/>
      <c r="X208" s="28"/>
      <c r="Y208" s="28"/>
      <c r="Z208" s="28"/>
      <c r="AA208" s="28"/>
      <c r="AB208" s="28"/>
      <c r="AC208" s="28"/>
      <c r="AD208" s="28"/>
      <c r="AE208" s="28"/>
      <c r="AT208" s="13" t="s">
        <v>308</v>
      </c>
      <c r="AU208" s="13" t="s">
        <v>270</v>
      </c>
    </row>
    <row r="209" s="33" customFormat="true" ht="12.8" hidden="false" customHeight="false" outlineLevel="0" collapsed="false">
      <c r="A209" s="28"/>
      <c r="B209" s="166"/>
      <c r="C209" s="167" t="s">
        <v>332</v>
      </c>
      <c r="D209" s="167" t="s">
        <v>302</v>
      </c>
      <c r="E209" s="168" t="s">
        <v>420</v>
      </c>
      <c r="F209" s="169" t="s">
        <v>421</v>
      </c>
      <c r="G209" s="170" t="s">
        <v>322</v>
      </c>
      <c r="H209" s="171" t="n">
        <v>43</v>
      </c>
      <c r="I209" s="172" t="n">
        <v>505.4</v>
      </c>
      <c r="J209" s="172" t="n">
        <f aca="false">ROUND(I209*H209,2)</f>
        <v>21732.2</v>
      </c>
      <c r="K209" s="169" t="s">
        <v>306</v>
      </c>
      <c r="L209" s="29"/>
      <c r="M209" s="173"/>
      <c r="N209" s="174" t="s">
        <v>229</v>
      </c>
      <c r="O209" s="175" t="n">
        <v>0.62</v>
      </c>
      <c r="P209" s="175" t="n">
        <f aca="false">O209*H209</f>
        <v>26.66</v>
      </c>
      <c r="Q209" s="175" t="n">
        <v>0</v>
      </c>
      <c r="R209" s="175" t="n">
        <f aca="false">Q209*H209</f>
        <v>0</v>
      </c>
      <c r="S209" s="175" t="n">
        <v>0</v>
      </c>
      <c r="T209" s="176" t="n">
        <f aca="false">S209*H209</f>
        <v>0</v>
      </c>
      <c r="U209" s="28"/>
      <c r="V209" s="28"/>
      <c r="W209" s="28"/>
      <c r="X209" s="28"/>
      <c r="Y209" s="28"/>
      <c r="Z209" s="28"/>
      <c r="AA209" s="28"/>
      <c r="AB209" s="28"/>
      <c r="AC209" s="28"/>
      <c r="AD209" s="28"/>
      <c r="AE209" s="28"/>
      <c r="AR209" s="177" t="s">
        <v>307</v>
      </c>
      <c r="AT209" s="177" t="s">
        <v>302</v>
      </c>
      <c r="AU209" s="177" t="s">
        <v>270</v>
      </c>
      <c r="AY209" s="13" t="s">
        <v>301</v>
      </c>
      <c r="BE209" s="178" t="n">
        <f aca="false">IF(N209="základní",J209,0)</f>
        <v>21732.2</v>
      </c>
      <c r="BF209" s="178" t="n">
        <f aca="false">IF(N209="snížená",J209,0)</f>
        <v>0</v>
      </c>
      <c r="BG209" s="178" t="n">
        <f aca="false">IF(N209="zákl. přenesená",J209,0)</f>
        <v>0</v>
      </c>
      <c r="BH209" s="178" t="n">
        <f aca="false">IF(N209="sníž. přenesená",J209,0)</f>
        <v>0</v>
      </c>
      <c r="BI209" s="178" t="n">
        <f aca="false">IF(N209="nulová",J209,0)</f>
        <v>0</v>
      </c>
      <c r="BJ209" s="13" t="s">
        <v>270</v>
      </c>
      <c r="BK209" s="178" t="n">
        <f aca="false">ROUND(I209*H209,2)</f>
        <v>21732.2</v>
      </c>
      <c r="BL209" s="13" t="s">
        <v>307</v>
      </c>
      <c r="BM209" s="177" t="s">
        <v>422</v>
      </c>
    </row>
    <row r="210" s="33" customFormat="true" ht="18.05" hidden="false" customHeight="false" outlineLevel="0" collapsed="false">
      <c r="A210" s="28"/>
      <c r="B210" s="29"/>
      <c r="C210" s="28"/>
      <c r="D210" s="179" t="s">
        <v>308</v>
      </c>
      <c r="E210" s="28"/>
      <c r="F210" s="180" t="s">
        <v>423</v>
      </c>
      <c r="G210" s="28"/>
      <c r="H210" s="28"/>
      <c r="I210" s="28"/>
      <c r="J210" s="28"/>
      <c r="K210" s="28"/>
      <c r="L210" s="29"/>
      <c r="M210" s="181"/>
      <c r="N210" s="182"/>
      <c r="O210" s="66"/>
      <c r="P210" s="66"/>
      <c r="Q210" s="66"/>
      <c r="R210" s="66"/>
      <c r="S210" s="66"/>
      <c r="T210" s="67"/>
      <c r="U210" s="28"/>
      <c r="V210" s="28"/>
      <c r="W210" s="28"/>
      <c r="X210" s="28"/>
      <c r="Y210" s="28"/>
      <c r="Z210" s="28"/>
      <c r="AA210" s="28"/>
      <c r="AB210" s="28"/>
      <c r="AC210" s="28"/>
      <c r="AD210" s="28"/>
      <c r="AE210" s="28"/>
      <c r="AT210" s="13" t="s">
        <v>308</v>
      </c>
      <c r="AU210" s="13" t="s">
        <v>270</v>
      </c>
    </row>
    <row r="211" s="33" customFormat="true" ht="12.8" hidden="false" customHeight="false" outlineLevel="0" collapsed="false">
      <c r="A211" s="28"/>
      <c r="B211" s="166"/>
      <c r="C211" s="167" t="s">
        <v>364</v>
      </c>
      <c r="D211" s="167" t="s">
        <v>302</v>
      </c>
      <c r="E211" s="168" t="s">
        <v>424</v>
      </c>
      <c r="F211" s="169" t="s">
        <v>425</v>
      </c>
      <c r="G211" s="170" t="s">
        <v>322</v>
      </c>
      <c r="H211" s="171" t="n">
        <v>23</v>
      </c>
      <c r="I211" s="172" t="n">
        <v>1069.31</v>
      </c>
      <c r="J211" s="172" t="n">
        <f aca="false">ROUND(I211*H211,2)</f>
        <v>24594.13</v>
      </c>
      <c r="K211" s="169" t="s">
        <v>306</v>
      </c>
      <c r="L211" s="29"/>
      <c r="M211" s="173"/>
      <c r="N211" s="174" t="s">
        <v>229</v>
      </c>
      <c r="O211" s="175" t="n">
        <v>1.24</v>
      </c>
      <c r="P211" s="175" t="n">
        <f aca="false">O211*H211</f>
        <v>28.52</v>
      </c>
      <c r="Q211" s="175" t="n">
        <v>0</v>
      </c>
      <c r="R211" s="175" t="n">
        <f aca="false">Q211*H211</f>
        <v>0</v>
      </c>
      <c r="S211" s="175" t="n">
        <v>0</v>
      </c>
      <c r="T211" s="176" t="n">
        <f aca="false">S211*H211</f>
        <v>0</v>
      </c>
      <c r="U211" s="28"/>
      <c r="V211" s="28"/>
      <c r="W211" s="28"/>
      <c r="X211" s="28"/>
      <c r="Y211" s="28"/>
      <c r="Z211" s="28"/>
      <c r="AA211" s="28"/>
      <c r="AB211" s="28"/>
      <c r="AC211" s="28"/>
      <c r="AD211" s="28"/>
      <c r="AE211" s="28"/>
      <c r="AR211" s="177" t="s">
        <v>307</v>
      </c>
      <c r="AT211" s="177" t="s">
        <v>302</v>
      </c>
      <c r="AU211" s="177" t="s">
        <v>270</v>
      </c>
      <c r="AY211" s="13" t="s">
        <v>301</v>
      </c>
      <c r="BE211" s="178" t="n">
        <f aca="false">IF(N211="základní",J211,0)</f>
        <v>24594.13</v>
      </c>
      <c r="BF211" s="178" t="n">
        <f aca="false">IF(N211="snížená",J211,0)</f>
        <v>0</v>
      </c>
      <c r="BG211" s="178" t="n">
        <f aca="false">IF(N211="zákl. přenesená",J211,0)</f>
        <v>0</v>
      </c>
      <c r="BH211" s="178" t="n">
        <f aca="false">IF(N211="sníž. přenesená",J211,0)</f>
        <v>0</v>
      </c>
      <c r="BI211" s="178" t="n">
        <f aca="false">IF(N211="nulová",J211,0)</f>
        <v>0</v>
      </c>
      <c r="BJ211" s="13" t="s">
        <v>270</v>
      </c>
      <c r="BK211" s="178" t="n">
        <f aca="false">ROUND(I211*H211,2)</f>
        <v>24594.13</v>
      </c>
      <c r="BL211" s="13" t="s">
        <v>307</v>
      </c>
      <c r="BM211" s="177" t="s">
        <v>426</v>
      </c>
    </row>
    <row r="212" s="33" customFormat="true" ht="18.05" hidden="false" customHeight="false" outlineLevel="0" collapsed="false">
      <c r="A212" s="28"/>
      <c r="B212" s="29"/>
      <c r="C212" s="28"/>
      <c r="D212" s="179" t="s">
        <v>308</v>
      </c>
      <c r="E212" s="28"/>
      <c r="F212" s="180" t="s">
        <v>427</v>
      </c>
      <c r="G212" s="28"/>
      <c r="H212" s="28"/>
      <c r="I212" s="28"/>
      <c r="J212" s="28"/>
      <c r="K212" s="28"/>
      <c r="L212" s="29"/>
      <c r="M212" s="181"/>
      <c r="N212" s="182"/>
      <c r="O212" s="66"/>
      <c r="P212" s="66"/>
      <c r="Q212" s="66"/>
      <c r="R212" s="66"/>
      <c r="S212" s="66"/>
      <c r="T212" s="67"/>
      <c r="U212" s="28"/>
      <c r="V212" s="28"/>
      <c r="W212" s="28"/>
      <c r="X212" s="28"/>
      <c r="Y212" s="28"/>
      <c r="Z212" s="28"/>
      <c r="AA212" s="28"/>
      <c r="AB212" s="28"/>
      <c r="AC212" s="28"/>
      <c r="AD212" s="28"/>
      <c r="AE212" s="28"/>
      <c r="AT212" s="13" t="s">
        <v>308</v>
      </c>
      <c r="AU212" s="13" t="s">
        <v>270</v>
      </c>
    </row>
    <row r="213" s="33" customFormat="true" ht="12.8" hidden="false" customHeight="false" outlineLevel="0" collapsed="false">
      <c r="A213" s="28"/>
      <c r="B213" s="166"/>
      <c r="C213" s="167" t="s">
        <v>428</v>
      </c>
      <c r="D213" s="167" t="s">
        <v>302</v>
      </c>
      <c r="E213" s="168" t="s">
        <v>429</v>
      </c>
      <c r="F213" s="169" t="s">
        <v>430</v>
      </c>
      <c r="G213" s="170" t="s">
        <v>322</v>
      </c>
      <c r="H213" s="171" t="n">
        <v>3</v>
      </c>
      <c r="I213" s="172" t="n">
        <v>2468.9</v>
      </c>
      <c r="J213" s="172" t="n">
        <f aca="false">ROUND(I213*H213,2)</f>
        <v>7406.7</v>
      </c>
      <c r="K213" s="169" t="s">
        <v>306</v>
      </c>
      <c r="L213" s="29"/>
      <c r="M213" s="173"/>
      <c r="N213" s="174" t="s">
        <v>229</v>
      </c>
      <c r="O213" s="175" t="n">
        <v>2.783</v>
      </c>
      <c r="P213" s="175" t="n">
        <f aca="false">O213*H213</f>
        <v>8.349</v>
      </c>
      <c r="Q213" s="175" t="n">
        <v>0</v>
      </c>
      <c r="R213" s="175" t="n">
        <f aca="false">Q213*H213</f>
        <v>0</v>
      </c>
      <c r="S213" s="175" t="n">
        <v>0</v>
      </c>
      <c r="T213" s="176" t="n">
        <f aca="false">S213*H213</f>
        <v>0</v>
      </c>
      <c r="U213" s="28"/>
      <c r="V213" s="28"/>
      <c r="W213" s="28"/>
      <c r="X213" s="28"/>
      <c r="Y213" s="28"/>
      <c r="Z213" s="28"/>
      <c r="AA213" s="28"/>
      <c r="AB213" s="28"/>
      <c r="AC213" s="28"/>
      <c r="AD213" s="28"/>
      <c r="AE213" s="28"/>
      <c r="AR213" s="177" t="s">
        <v>307</v>
      </c>
      <c r="AT213" s="177" t="s">
        <v>302</v>
      </c>
      <c r="AU213" s="177" t="s">
        <v>270</v>
      </c>
      <c r="AY213" s="13" t="s">
        <v>301</v>
      </c>
      <c r="BE213" s="178" t="n">
        <f aca="false">IF(N213="základní",J213,0)</f>
        <v>7406.7</v>
      </c>
      <c r="BF213" s="178" t="n">
        <f aca="false">IF(N213="snížená",J213,0)</f>
        <v>0</v>
      </c>
      <c r="BG213" s="178" t="n">
        <f aca="false">IF(N213="zákl. přenesená",J213,0)</f>
        <v>0</v>
      </c>
      <c r="BH213" s="178" t="n">
        <f aca="false">IF(N213="sníž. přenesená",J213,0)</f>
        <v>0</v>
      </c>
      <c r="BI213" s="178" t="n">
        <f aca="false">IF(N213="nulová",J213,0)</f>
        <v>0</v>
      </c>
      <c r="BJ213" s="13" t="s">
        <v>270</v>
      </c>
      <c r="BK213" s="178" t="n">
        <f aca="false">ROUND(I213*H213,2)</f>
        <v>7406.7</v>
      </c>
      <c r="BL213" s="13" t="s">
        <v>307</v>
      </c>
      <c r="BM213" s="177" t="s">
        <v>431</v>
      </c>
    </row>
    <row r="214" s="33" customFormat="true" ht="18.05" hidden="false" customHeight="false" outlineLevel="0" collapsed="false">
      <c r="A214" s="28"/>
      <c r="B214" s="29"/>
      <c r="C214" s="28"/>
      <c r="D214" s="179" t="s">
        <v>308</v>
      </c>
      <c r="E214" s="28"/>
      <c r="F214" s="180" t="s">
        <v>432</v>
      </c>
      <c r="G214" s="28"/>
      <c r="H214" s="28"/>
      <c r="I214" s="28"/>
      <c r="J214" s="28"/>
      <c r="K214" s="28"/>
      <c r="L214" s="29"/>
      <c r="M214" s="181"/>
      <c r="N214" s="182"/>
      <c r="O214" s="66"/>
      <c r="P214" s="66"/>
      <c r="Q214" s="66"/>
      <c r="R214" s="66"/>
      <c r="S214" s="66"/>
      <c r="T214" s="67"/>
      <c r="U214" s="28"/>
      <c r="V214" s="28"/>
      <c r="W214" s="28"/>
      <c r="X214" s="28"/>
      <c r="Y214" s="28"/>
      <c r="Z214" s="28"/>
      <c r="AA214" s="28"/>
      <c r="AB214" s="28"/>
      <c r="AC214" s="28"/>
      <c r="AD214" s="28"/>
      <c r="AE214" s="28"/>
      <c r="AT214" s="13" t="s">
        <v>308</v>
      </c>
      <c r="AU214" s="13" t="s">
        <v>270</v>
      </c>
    </row>
    <row r="215" s="33" customFormat="true" ht="12.8" hidden="false" customHeight="false" outlineLevel="0" collapsed="false">
      <c r="A215" s="28"/>
      <c r="B215" s="166"/>
      <c r="C215" s="167" t="s">
        <v>379</v>
      </c>
      <c r="D215" s="167" t="s">
        <v>302</v>
      </c>
      <c r="E215" s="168" t="s">
        <v>433</v>
      </c>
      <c r="F215" s="169" t="s">
        <v>434</v>
      </c>
      <c r="G215" s="170" t="s">
        <v>322</v>
      </c>
      <c r="H215" s="171" t="n">
        <v>3</v>
      </c>
      <c r="I215" s="172" t="n">
        <v>4324.94</v>
      </c>
      <c r="J215" s="172" t="n">
        <f aca="false">ROUND(I215*H215,2)</f>
        <v>12974.82</v>
      </c>
      <c r="K215" s="169" t="s">
        <v>306</v>
      </c>
      <c r="L215" s="29"/>
      <c r="M215" s="173"/>
      <c r="N215" s="174" t="s">
        <v>229</v>
      </c>
      <c r="O215" s="175" t="n">
        <v>4.839</v>
      </c>
      <c r="P215" s="175" t="n">
        <f aca="false">O215*H215</f>
        <v>14.517</v>
      </c>
      <c r="Q215" s="175" t="n">
        <v>0</v>
      </c>
      <c r="R215" s="175" t="n">
        <f aca="false">Q215*H215</f>
        <v>0</v>
      </c>
      <c r="S215" s="175" t="n">
        <v>0</v>
      </c>
      <c r="T215" s="176" t="n">
        <f aca="false">S215*H215</f>
        <v>0</v>
      </c>
      <c r="U215" s="28"/>
      <c r="V215" s="28"/>
      <c r="W215" s="28"/>
      <c r="X215" s="28"/>
      <c r="Y215" s="28"/>
      <c r="Z215" s="28"/>
      <c r="AA215" s="28"/>
      <c r="AB215" s="28"/>
      <c r="AC215" s="28"/>
      <c r="AD215" s="28"/>
      <c r="AE215" s="28"/>
      <c r="AR215" s="177" t="s">
        <v>307</v>
      </c>
      <c r="AT215" s="177" t="s">
        <v>302</v>
      </c>
      <c r="AU215" s="177" t="s">
        <v>270</v>
      </c>
      <c r="AY215" s="13" t="s">
        <v>301</v>
      </c>
      <c r="BE215" s="178" t="n">
        <f aca="false">IF(N215="základní",J215,0)</f>
        <v>12974.82</v>
      </c>
      <c r="BF215" s="178" t="n">
        <f aca="false">IF(N215="snížená",J215,0)</f>
        <v>0</v>
      </c>
      <c r="BG215" s="178" t="n">
        <f aca="false">IF(N215="zákl. přenesená",J215,0)</f>
        <v>0</v>
      </c>
      <c r="BH215" s="178" t="n">
        <f aca="false">IF(N215="sníž. přenesená",J215,0)</f>
        <v>0</v>
      </c>
      <c r="BI215" s="178" t="n">
        <f aca="false">IF(N215="nulová",J215,0)</f>
        <v>0</v>
      </c>
      <c r="BJ215" s="13" t="s">
        <v>270</v>
      </c>
      <c r="BK215" s="178" t="n">
        <f aca="false">ROUND(I215*H215,2)</f>
        <v>12974.82</v>
      </c>
      <c r="BL215" s="13" t="s">
        <v>307</v>
      </c>
      <c r="BM215" s="177" t="s">
        <v>435</v>
      </c>
    </row>
    <row r="216" s="33" customFormat="true" ht="18.05" hidden="false" customHeight="false" outlineLevel="0" collapsed="false">
      <c r="A216" s="28"/>
      <c r="B216" s="29"/>
      <c r="C216" s="28"/>
      <c r="D216" s="179" t="s">
        <v>308</v>
      </c>
      <c r="E216" s="28"/>
      <c r="F216" s="180" t="s">
        <v>436</v>
      </c>
      <c r="G216" s="28"/>
      <c r="H216" s="28"/>
      <c r="I216" s="28"/>
      <c r="J216" s="28"/>
      <c r="K216" s="28"/>
      <c r="L216" s="29"/>
      <c r="M216" s="181"/>
      <c r="N216" s="182"/>
      <c r="O216" s="66"/>
      <c r="P216" s="66"/>
      <c r="Q216" s="66"/>
      <c r="R216" s="66"/>
      <c r="S216" s="66"/>
      <c r="T216" s="67"/>
      <c r="U216" s="28"/>
      <c r="V216" s="28"/>
      <c r="W216" s="28"/>
      <c r="X216" s="28"/>
      <c r="Y216" s="28"/>
      <c r="Z216" s="28"/>
      <c r="AA216" s="28"/>
      <c r="AB216" s="28"/>
      <c r="AC216" s="28"/>
      <c r="AD216" s="28"/>
      <c r="AE216" s="28"/>
      <c r="AT216" s="13" t="s">
        <v>308</v>
      </c>
      <c r="AU216" s="13" t="s">
        <v>270</v>
      </c>
    </row>
    <row r="217" s="33" customFormat="true" ht="12.8" hidden="false" customHeight="false" outlineLevel="0" collapsed="false">
      <c r="A217" s="28"/>
      <c r="B217" s="166"/>
      <c r="C217" s="167" t="s">
        <v>437</v>
      </c>
      <c r="D217" s="167" t="s">
        <v>302</v>
      </c>
      <c r="E217" s="168" t="s">
        <v>438</v>
      </c>
      <c r="F217" s="169" t="s">
        <v>439</v>
      </c>
      <c r="G217" s="170" t="s">
        <v>322</v>
      </c>
      <c r="H217" s="171" t="n">
        <v>10</v>
      </c>
      <c r="I217" s="172" t="n">
        <v>477.14</v>
      </c>
      <c r="J217" s="172" t="n">
        <f aca="false">ROUND(I217*H217,2)</f>
        <v>4771.4</v>
      </c>
      <c r="K217" s="169" t="s">
        <v>306</v>
      </c>
      <c r="L217" s="29"/>
      <c r="M217" s="173"/>
      <c r="N217" s="174" t="s">
        <v>229</v>
      </c>
      <c r="O217" s="175" t="n">
        <v>0.582</v>
      </c>
      <c r="P217" s="175" t="n">
        <f aca="false">O217*H217</f>
        <v>5.82</v>
      </c>
      <c r="Q217" s="175" t="n">
        <v>0</v>
      </c>
      <c r="R217" s="175" t="n">
        <f aca="false">Q217*H217</f>
        <v>0</v>
      </c>
      <c r="S217" s="175" t="n">
        <v>0</v>
      </c>
      <c r="T217" s="176" t="n">
        <f aca="false">S217*H217</f>
        <v>0</v>
      </c>
      <c r="U217" s="28"/>
      <c r="V217" s="28"/>
      <c r="W217" s="28"/>
      <c r="X217" s="28"/>
      <c r="Y217" s="28"/>
      <c r="Z217" s="28"/>
      <c r="AA217" s="28"/>
      <c r="AB217" s="28"/>
      <c r="AC217" s="28"/>
      <c r="AD217" s="28"/>
      <c r="AE217" s="28"/>
      <c r="AR217" s="177" t="s">
        <v>307</v>
      </c>
      <c r="AT217" s="177" t="s">
        <v>302</v>
      </c>
      <c r="AU217" s="177" t="s">
        <v>270</v>
      </c>
      <c r="AY217" s="13" t="s">
        <v>301</v>
      </c>
      <c r="BE217" s="178" t="n">
        <f aca="false">IF(N217="základní",J217,0)</f>
        <v>4771.4</v>
      </c>
      <c r="BF217" s="178" t="n">
        <f aca="false">IF(N217="snížená",J217,0)</f>
        <v>0</v>
      </c>
      <c r="BG217" s="178" t="n">
        <f aca="false">IF(N217="zákl. přenesená",J217,0)</f>
        <v>0</v>
      </c>
      <c r="BH217" s="178" t="n">
        <f aca="false">IF(N217="sníž. přenesená",J217,0)</f>
        <v>0</v>
      </c>
      <c r="BI217" s="178" t="n">
        <f aca="false">IF(N217="nulová",J217,0)</f>
        <v>0</v>
      </c>
      <c r="BJ217" s="13" t="s">
        <v>270</v>
      </c>
      <c r="BK217" s="178" t="n">
        <f aca="false">ROUND(I217*H217,2)</f>
        <v>4771.4</v>
      </c>
      <c r="BL217" s="13" t="s">
        <v>307</v>
      </c>
      <c r="BM217" s="177" t="s">
        <v>440</v>
      </c>
    </row>
    <row r="218" s="33" customFormat="true" ht="18.05" hidden="false" customHeight="false" outlineLevel="0" collapsed="false">
      <c r="A218" s="28"/>
      <c r="B218" s="29"/>
      <c r="C218" s="28"/>
      <c r="D218" s="179" t="s">
        <v>308</v>
      </c>
      <c r="E218" s="28"/>
      <c r="F218" s="180" t="s">
        <v>441</v>
      </c>
      <c r="G218" s="28"/>
      <c r="H218" s="28"/>
      <c r="I218" s="28"/>
      <c r="J218" s="28"/>
      <c r="K218" s="28"/>
      <c r="L218" s="29"/>
      <c r="M218" s="181"/>
      <c r="N218" s="182"/>
      <c r="O218" s="66"/>
      <c r="P218" s="66"/>
      <c r="Q218" s="66"/>
      <c r="R218" s="66"/>
      <c r="S218" s="66"/>
      <c r="T218" s="67"/>
      <c r="U218" s="28"/>
      <c r="V218" s="28"/>
      <c r="W218" s="28"/>
      <c r="X218" s="28"/>
      <c r="Y218" s="28"/>
      <c r="Z218" s="28"/>
      <c r="AA218" s="28"/>
      <c r="AB218" s="28"/>
      <c r="AC218" s="28"/>
      <c r="AD218" s="28"/>
      <c r="AE218" s="28"/>
      <c r="AT218" s="13" t="s">
        <v>308</v>
      </c>
      <c r="AU218" s="13" t="s">
        <v>270</v>
      </c>
    </row>
    <row r="219" s="33" customFormat="true" ht="12.8" hidden="false" customHeight="false" outlineLevel="0" collapsed="false">
      <c r="A219" s="28"/>
      <c r="B219" s="166"/>
      <c r="C219" s="167" t="s">
        <v>383</v>
      </c>
      <c r="D219" s="167" t="s">
        <v>302</v>
      </c>
      <c r="E219" s="168" t="s">
        <v>442</v>
      </c>
      <c r="F219" s="169" t="s">
        <v>443</v>
      </c>
      <c r="G219" s="170" t="s">
        <v>322</v>
      </c>
      <c r="H219" s="171" t="n">
        <v>1</v>
      </c>
      <c r="I219" s="172" t="n">
        <v>973.21</v>
      </c>
      <c r="J219" s="172" t="n">
        <f aca="false">ROUND(I219*H219,2)</f>
        <v>973.21</v>
      </c>
      <c r="K219" s="169" t="s">
        <v>306</v>
      </c>
      <c r="L219" s="29"/>
      <c r="M219" s="173"/>
      <c r="N219" s="174" t="s">
        <v>229</v>
      </c>
      <c r="O219" s="175" t="n">
        <v>1.129</v>
      </c>
      <c r="P219" s="175" t="n">
        <f aca="false">O219*H219</f>
        <v>1.129</v>
      </c>
      <c r="Q219" s="175" t="n">
        <v>0</v>
      </c>
      <c r="R219" s="175" t="n">
        <f aca="false">Q219*H219</f>
        <v>0</v>
      </c>
      <c r="S219" s="175" t="n">
        <v>0</v>
      </c>
      <c r="T219" s="176" t="n">
        <f aca="false">S219*H219</f>
        <v>0</v>
      </c>
      <c r="U219" s="28"/>
      <c r="V219" s="28"/>
      <c r="W219" s="28"/>
      <c r="X219" s="28"/>
      <c r="Y219" s="28"/>
      <c r="Z219" s="28"/>
      <c r="AA219" s="28"/>
      <c r="AB219" s="28"/>
      <c r="AC219" s="28"/>
      <c r="AD219" s="28"/>
      <c r="AE219" s="28"/>
      <c r="AR219" s="177" t="s">
        <v>307</v>
      </c>
      <c r="AT219" s="177" t="s">
        <v>302</v>
      </c>
      <c r="AU219" s="177" t="s">
        <v>270</v>
      </c>
      <c r="AY219" s="13" t="s">
        <v>301</v>
      </c>
      <c r="BE219" s="178" t="n">
        <f aca="false">IF(N219="základní",J219,0)</f>
        <v>973.21</v>
      </c>
      <c r="BF219" s="178" t="n">
        <f aca="false">IF(N219="snížená",J219,0)</f>
        <v>0</v>
      </c>
      <c r="BG219" s="178" t="n">
        <f aca="false">IF(N219="zákl. přenesená",J219,0)</f>
        <v>0</v>
      </c>
      <c r="BH219" s="178" t="n">
        <f aca="false">IF(N219="sníž. přenesená",J219,0)</f>
        <v>0</v>
      </c>
      <c r="BI219" s="178" t="n">
        <f aca="false">IF(N219="nulová",J219,0)</f>
        <v>0</v>
      </c>
      <c r="BJ219" s="13" t="s">
        <v>270</v>
      </c>
      <c r="BK219" s="178" t="n">
        <f aca="false">ROUND(I219*H219,2)</f>
        <v>973.21</v>
      </c>
      <c r="BL219" s="13" t="s">
        <v>307</v>
      </c>
      <c r="BM219" s="177" t="s">
        <v>444</v>
      </c>
    </row>
    <row r="220" s="33" customFormat="true" ht="18.05" hidden="false" customHeight="false" outlineLevel="0" collapsed="false">
      <c r="A220" s="28"/>
      <c r="B220" s="29"/>
      <c r="C220" s="28"/>
      <c r="D220" s="179" t="s">
        <v>308</v>
      </c>
      <c r="E220" s="28"/>
      <c r="F220" s="180" t="s">
        <v>445</v>
      </c>
      <c r="G220" s="28"/>
      <c r="H220" s="28"/>
      <c r="I220" s="28"/>
      <c r="J220" s="28"/>
      <c r="K220" s="28"/>
      <c r="L220" s="29"/>
      <c r="M220" s="181"/>
      <c r="N220" s="182"/>
      <c r="O220" s="66"/>
      <c r="P220" s="66"/>
      <c r="Q220" s="66"/>
      <c r="R220" s="66"/>
      <c r="S220" s="66"/>
      <c r="T220" s="67"/>
      <c r="U220" s="28"/>
      <c r="V220" s="28"/>
      <c r="W220" s="28"/>
      <c r="X220" s="28"/>
      <c r="Y220" s="28"/>
      <c r="Z220" s="28"/>
      <c r="AA220" s="28"/>
      <c r="AB220" s="28"/>
      <c r="AC220" s="28"/>
      <c r="AD220" s="28"/>
      <c r="AE220" s="28"/>
      <c r="AT220" s="13" t="s">
        <v>308</v>
      </c>
      <c r="AU220" s="13" t="s">
        <v>270</v>
      </c>
    </row>
    <row r="221" s="33" customFormat="true" ht="12.8" hidden="false" customHeight="false" outlineLevel="0" collapsed="false">
      <c r="A221" s="28"/>
      <c r="B221" s="166"/>
      <c r="C221" s="167" t="s">
        <v>446</v>
      </c>
      <c r="D221" s="167" t="s">
        <v>302</v>
      </c>
      <c r="E221" s="168" t="s">
        <v>447</v>
      </c>
      <c r="F221" s="169" t="s">
        <v>448</v>
      </c>
      <c r="G221" s="170" t="s">
        <v>322</v>
      </c>
      <c r="H221" s="171" t="n">
        <v>53</v>
      </c>
      <c r="I221" s="172" t="n">
        <v>104.52</v>
      </c>
      <c r="J221" s="172" t="n">
        <f aca="false">ROUND(I221*H221,2)</f>
        <v>5539.56</v>
      </c>
      <c r="K221" s="169" t="s">
        <v>306</v>
      </c>
      <c r="L221" s="29"/>
      <c r="M221" s="173"/>
      <c r="N221" s="174" t="s">
        <v>229</v>
      </c>
      <c r="O221" s="175" t="n">
        <v>0.1</v>
      </c>
      <c r="P221" s="175" t="n">
        <f aca="false">O221*H221</f>
        <v>5.3</v>
      </c>
      <c r="Q221" s="175" t="n">
        <v>0</v>
      </c>
      <c r="R221" s="175" t="n">
        <f aca="false">Q221*H221</f>
        <v>0</v>
      </c>
      <c r="S221" s="175" t="n">
        <v>0</v>
      </c>
      <c r="T221" s="176" t="n">
        <f aca="false">S221*H221</f>
        <v>0</v>
      </c>
      <c r="U221" s="28"/>
      <c r="V221" s="28"/>
      <c r="W221" s="28"/>
      <c r="X221" s="28"/>
      <c r="Y221" s="28"/>
      <c r="Z221" s="28"/>
      <c r="AA221" s="28"/>
      <c r="AB221" s="28"/>
      <c r="AC221" s="28"/>
      <c r="AD221" s="28"/>
      <c r="AE221" s="28"/>
      <c r="AR221" s="177" t="s">
        <v>307</v>
      </c>
      <c r="AT221" s="177" t="s">
        <v>302</v>
      </c>
      <c r="AU221" s="177" t="s">
        <v>270</v>
      </c>
      <c r="AY221" s="13" t="s">
        <v>301</v>
      </c>
      <c r="BE221" s="178" t="n">
        <f aca="false">IF(N221="základní",J221,0)</f>
        <v>5539.56</v>
      </c>
      <c r="BF221" s="178" t="n">
        <f aca="false">IF(N221="snížená",J221,0)</f>
        <v>0</v>
      </c>
      <c r="BG221" s="178" t="n">
        <f aca="false">IF(N221="zákl. přenesená",J221,0)</f>
        <v>0</v>
      </c>
      <c r="BH221" s="178" t="n">
        <f aca="false">IF(N221="sníž. přenesená",J221,0)</f>
        <v>0</v>
      </c>
      <c r="BI221" s="178" t="n">
        <f aca="false">IF(N221="nulová",J221,0)</f>
        <v>0</v>
      </c>
      <c r="BJ221" s="13" t="s">
        <v>270</v>
      </c>
      <c r="BK221" s="178" t="n">
        <f aca="false">ROUND(I221*H221,2)</f>
        <v>5539.56</v>
      </c>
      <c r="BL221" s="13" t="s">
        <v>307</v>
      </c>
      <c r="BM221" s="177" t="s">
        <v>449</v>
      </c>
    </row>
    <row r="222" s="33" customFormat="true" ht="18.05" hidden="false" customHeight="false" outlineLevel="0" collapsed="false">
      <c r="A222" s="28"/>
      <c r="B222" s="29"/>
      <c r="C222" s="28"/>
      <c r="D222" s="179" t="s">
        <v>308</v>
      </c>
      <c r="E222" s="28"/>
      <c r="F222" s="180" t="s">
        <v>450</v>
      </c>
      <c r="G222" s="28"/>
      <c r="H222" s="28"/>
      <c r="I222" s="28"/>
      <c r="J222" s="28"/>
      <c r="K222" s="28"/>
      <c r="L222" s="29"/>
      <c r="M222" s="181"/>
      <c r="N222" s="182"/>
      <c r="O222" s="66"/>
      <c r="P222" s="66"/>
      <c r="Q222" s="66"/>
      <c r="R222" s="66"/>
      <c r="S222" s="66"/>
      <c r="T222" s="67"/>
      <c r="U222" s="28"/>
      <c r="V222" s="28"/>
      <c r="W222" s="28"/>
      <c r="X222" s="28"/>
      <c r="Y222" s="28"/>
      <c r="Z222" s="28"/>
      <c r="AA222" s="28"/>
      <c r="AB222" s="28"/>
      <c r="AC222" s="28"/>
      <c r="AD222" s="28"/>
      <c r="AE222" s="28"/>
      <c r="AT222" s="13" t="s">
        <v>308</v>
      </c>
      <c r="AU222" s="13" t="s">
        <v>270</v>
      </c>
    </row>
    <row r="223" s="33" customFormat="true" ht="12.8" hidden="false" customHeight="false" outlineLevel="0" collapsed="false">
      <c r="A223" s="28"/>
      <c r="B223" s="166"/>
      <c r="C223" s="167" t="s">
        <v>388</v>
      </c>
      <c r="D223" s="167" t="s">
        <v>302</v>
      </c>
      <c r="E223" s="168" t="s">
        <v>451</v>
      </c>
      <c r="F223" s="169" t="s">
        <v>452</v>
      </c>
      <c r="G223" s="170" t="s">
        <v>322</v>
      </c>
      <c r="H223" s="171" t="n">
        <v>24</v>
      </c>
      <c r="I223" s="172" t="n">
        <v>402.21</v>
      </c>
      <c r="J223" s="172" t="n">
        <f aca="false">ROUND(I223*H223,2)</f>
        <v>9653.04</v>
      </c>
      <c r="K223" s="169" t="s">
        <v>306</v>
      </c>
      <c r="L223" s="29"/>
      <c r="M223" s="173"/>
      <c r="N223" s="174" t="s">
        <v>229</v>
      </c>
      <c r="O223" s="175" t="n">
        <v>0.444</v>
      </c>
      <c r="P223" s="175" t="n">
        <f aca="false">O223*H223</f>
        <v>10.656</v>
      </c>
      <c r="Q223" s="175" t="n">
        <v>0</v>
      </c>
      <c r="R223" s="175" t="n">
        <f aca="false">Q223*H223</f>
        <v>0</v>
      </c>
      <c r="S223" s="175" t="n">
        <v>0</v>
      </c>
      <c r="T223" s="176" t="n">
        <f aca="false">S223*H223</f>
        <v>0</v>
      </c>
      <c r="U223" s="28"/>
      <c r="V223" s="28"/>
      <c r="W223" s="28"/>
      <c r="X223" s="28"/>
      <c r="Y223" s="28"/>
      <c r="Z223" s="28"/>
      <c r="AA223" s="28"/>
      <c r="AB223" s="28"/>
      <c r="AC223" s="28"/>
      <c r="AD223" s="28"/>
      <c r="AE223" s="28"/>
      <c r="AR223" s="177" t="s">
        <v>307</v>
      </c>
      <c r="AT223" s="177" t="s">
        <v>302</v>
      </c>
      <c r="AU223" s="177" t="s">
        <v>270</v>
      </c>
      <c r="AY223" s="13" t="s">
        <v>301</v>
      </c>
      <c r="BE223" s="178" t="n">
        <f aca="false">IF(N223="základní",J223,0)</f>
        <v>9653.04</v>
      </c>
      <c r="BF223" s="178" t="n">
        <f aca="false">IF(N223="snížená",J223,0)</f>
        <v>0</v>
      </c>
      <c r="BG223" s="178" t="n">
        <f aca="false">IF(N223="zákl. přenesená",J223,0)</f>
        <v>0</v>
      </c>
      <c r="BH223" s="178" t="n">
        <f aca="false">IF(N223="sníž. přenesená",J223,0)</f>
        <v>0</v>
      </c>
      <c r="BI223" s="178" t="n">
        <f aca="false">IF(N223="nulová",J223,0)</f>
        <v>0</v>
      </c>
      <c r="BJ223" s="13" t="s">
        <v>270</v>
      </c>
      <c r="BK223" s="178" t="n">
        <f aca="false">ROUND(I223*H223,2)</f>
        <v>9653.04</v>
      </c>
      <c r="BL223" s="13" t="s">
        <v>307</v>
      </c>
      <c r="BM223" s="177" t="s">
        <v>453</v>
      </c>
    </row>
    <row r="224" s="33" customFormat="true" ht="18.05" hidden="false" customHeight="false" outlineLevel="0" collapsed="false">
      <c r="A224" s="28"/>
      <c r="B224" s="29"/>
      <c r="C224" s="28"/>
      <c r="D224" s="179" t="s">
        <v>308</v>
      </c>
      <c r="E224" s="28"/>
      <c r="F224" s="180" t="s">
        <v>454</v>
      </c>
      <c r="G224" s="28"/>
      <c r="H224" s="28"/>
      <c r="I224" s="28"/>
      <c r="J224" s="28"/>
      <c r="K224" s="28"/>
      <c r="L224" s="29"/>
      <c r="M224" s="181"/>
      <c r="N224" s="182"/>
      <c r="O224" s="66"/>
      <c r="P224" s="66"/>
      <c r="Q224" s="66"/>
      <c r="R224" s="66"/>
      <c r="S224" s="66"/>
      <c r="T224" s="67"/>
      <c r="U224" s="28"/>
      <c r="V224" s="28"/>
      <c r="W224" s="28"/>
      <c r="X224" s="28"/>
      <c r="Y224" s="28"/>
      <c r="Z224" s="28"/>
      <c r="AA224" s="28"/>
      <c r="AB224" s="28"/>
      <c r="AC224" s="28"/>
      <c r="AD224" s="28"/>
      <c r="AE224" s="28"/>
      <c r="AT224" s="13" t="s">
        <v>308</v>
      </c>
      <c r="AU224" s="13" t="s">
        <v>270</v>
      </c>
    </row>
    <row r="225" s="33" customFormat="true" ht="12.8" hidden="false" customHeight="false" outlineLevel="0" collapsed="false">
      <c r="A225" s="28"/>
      <c r="B225" s="166"/>
      <c r="C225" s="167" t="s">
        <v>455</v>
      </c>
      <c r="D225" s="167" t="s">
        <v>302</v>
      </c>
      <c r="E225" s="168" t="s">
        <v>456</v>
      </c>
      <c r="F225" s="169" t="s">
        <v>457</v>
      </c>
      <c r="G225" s="170" t="s">
        <v>322</v>
      </c>
      <c r="H225" s="171" t="n">
        <v>3</v>
      </c>
      <c r="I225" s="172" t="n">
        <v>745.26</v>
      </c>
      <c r="J225" s="172" t="n">
        <f aca="false">ROUND(I225*H225,2)</f>
        <v>2235.78</v>
      </c>
      <c r="K225" s="169" t="s">
        <v>306</v>
      </c>
      <c r="L225" s="29"/>
      <c r="M225" s="173"/>
      <c r="N225" s="174" t="s">
        <v>229</v>
      </c>
      <c r="O225" s="175" t="n">
        <v>0.786</v>
      </c>
      <c r="P225" s="175" t="n">
        <f aca="false">O225*H225</f>
        <v>2.358</v>
      </c>
      <c r="Q225" s="175" t="n">
        <v>0</v>
      </c>
      <c r="R225" s="175" t="n">
        <f aca="false">Q225*H225</f>
        <v>0</v>
      </c>
      <c r="S225" s="175" t="n">
        <v>0</v>
      </c>
      <c r="T225" s="176" t="n">
        <f aca="false">S225*H225</f>
        <v>0</v>
      </c>
      <c r="U225" s="28"/>
      <c r="V225" s="28"/>
      <c r="W225" s="28"/>
      <c r="X225" s="28"/>
      <c r="Y225" s="28"/>
      <c r="Z225" s="28"/>
      <c r="AA225" s="28"/>
      <c r="AB225" s="28"/>
      <c r="AC225" s="28"/>
      <c r="AD225" s="28"/>
      <c r="AE225" s="28"/>
      <c r="AR225" s="177" t="s">
        <v>307</v>
      </c>
      <c r="AT225" s="177" t="s">
        <v>302</v>
      </c>
      <c r="AU225" s="177" t="s">
        <v>270</v>
      </c>
      <c r="AY225" s="13" t="s">
        <v>301</v>
      </c>
      <c r="BE225" s="178" t="n">
        <f aca="false">IF(N225="základní",J225,0)</f>
        <v>2235.78</v>
      </c>
      <c r="BF225" s="178" t="n">
        <f aca="false">IF(N225="snížená",J225,0)</f>
        <v>0</v>
      </c>
      <c r="BG225" s="178" t="n">
        <f aca="false">IF(N225="zákl. přenesená",J225,0)</f>
        <v>0</v>
      </c>
      <c r="BH225" s="178" t="n">
        <f aca="false">IF(N225="sníž. přenesená",J225,0)</f>
        <v>0</v>
      </c>
      <c r="BI225" s="178" t="n">
        <f aca="false">IF(N225="nulová",J225,0)</f>
        <v>0</v>
      </c>
      <c r="BJ225" s="13" t="s">
        <v>270</v>
      </c>
      <c r="BK225" s="178" t="n">
        <f aca="false">ROUND(I225*H225,2)</f>
        <v>2235.78</v>
      </c>
      <c r="BL225" s="13" t="s">
        <v>307</v>
      </c>
      <c r="BM225" s="177" t="s">
        <v>458</v>
      </c>
    </row>
    <row r="226" s="33" customFormat="true" ht="18.05" hidden="false" customHeight="false" outlineLevel="0" collapsed="false">
      <c r="A226" s="28"/>
      <c r="B226" s="29"/>
      <c r="C226" s="28"/>
      <c r="D226" s="179" t="s">
        <v>308</v>
      </c>
      <c r="E226" s="28"/>
      <c r="F226" s="180" t="s">
        <v>459</v>
      </c>
      <c r="G226" s="28"/>
      <c r="H226" s="28"/>
      <c r="I226" s="28"/>
      <c r="J226" s="28"/>
      <c r="K226" s="28"/>
      <c r="L226" s="29"/>
      <c r="M226" s="181"/>
      <c r="N226" s="182"/>
      <c r="O226" s="66"/>
      <c r="P226" s="66"/>
      <c r="Q226" s="66"/>
      <c r="R226" s="66"/>
      <c r="S226" s="66"/>
      <c r="T226" s="67"/>
      <c r="U226" s="28"/>
      <c r="V226" s="28"/>
      <c r="W226" s="28"/>
      <c r="X226" s="28"/>
      <c r="Y226" s="28"/>
      <c r="Z226" s="28"/>
      <c r="AA226" s="28"/>
      <c r="AB226" s="28"/>
      <c r="AC226" s="28"/>
      <c r="AD226" s="28"/>
      <c r="AE226" s="28"/>
      <c r="AT226" s="13" t="s">
        <v>308</v>
      </c>
      <c r="AU226" s="13" t="s">
        <v>270</v>
      </c>
    </row>
    <row r="227" s="33" customFormat="true" ht="12.8" hidden="false" customHeight="false" outlineLevel="0" collapsed="false">
      <c r="A227" s="28"/>
      <c r="B227" s="166"/>
      <c r="C227" s="167" t="s">
        <v>392</v>
      </c>
      <c r="D227" s="167" t="s">
        <v>302</v>
      </c>
      <c r="E227" s="168" t="s">
        <v>460</v>
      </c>
      <c r="F227" s="169" t="s">
        <v>461</v>
      </c>
      <c r="G227" s="170" t="s">
        <v>322</v>
      </c>
      <c r="H227" s="171" t="n">
        <v>3</v>
      </c>
      <c r="I227" s="172" t="n">
        <v>924.16</v>
      </c>
      <c r="J227" s="172" t="n">
        <f aca="false">ROUND(I227*H227,2)</f>
        <v>2772.48</v>
      </c>
      <c r="K227" s="169" t="s">
        <v>306</v>
      </c>
      <c r="L227" s="29"/>
      <c r="M227" s="173"/>
      <c r="N227" s="174" t="s">
        <v>229</v>
      </c>
      <c r="O227" s="175" t="n">
        <v>0.962</v>
      </c>
      <c r="P227" s="175" t="n">
        <f aca="false">O227*H227</f>
        <v>2.886</v>
      </c>
      <c r="Q227" s="175" t="n">
        <v>0</v>
      </c>
      <c r="R227" s="175" t="n">
        <f aca="false">Q227*H227</f>
        <v>0</v>
      </c>
      <c r="S227" s="175" t="n">
        <v>0</v>
      </c>
      <c r="T227" s="176" t="n">
        <f aca="false">S227*H227</f>
        <v>0</v>
      </c>
      <c r="U227" s="28"/>
      <c r="V227" s="28"/>
      <c r="W227" s="28"/>
      <c r="X227" s="28"/>
      <c r="Y227" s="28"/>
      <c r="Z227" s="28"/>
      <c r="AA227" s="28"/>
      <c r="AB227" s="28"/>
      <c r="AC227" s="28"/>
      <c r="AD227" s="28"/>
      <c r="AE227" s="28"/>
      <c r="AR227" s="177" t="s">
        <v>307</v>
      </c>
      <c r="AT227" s="177" t="s">
        <v>302</v>
      </c>
      <c r="AU227" s="177" t="s">
        <v>270</v>
      </c>
      <c r="AY227" s="13" t="s">
        <v>301</v>
      </c>
      <c r="BE227" s="178" t="n">
        <f aca="false">IF(N227="základní",J227,0)</f>
        <v>2772.48</v>
      </c>
      <c r="BF227" s="178" t="n">
        <f aca="false">IF(N227="snížená",J227,0)</f>
        <v>0</v>
      </c>
      <c r="BG227" s="178" t="n">
        <f aca="false">IF(N227="zákl. přenesená",J227,0)</f>
        <v>0</v>
      </c>
      <c r="BH227" s="178" t="n">
        <f aca="false">IF(N227="sníž. přenesená",J227,0)</f>
        <v>0</v>
      </c>
      <c r="BI227" s="178" t="n">
        <f aca="false">IF(N227="nulová",J227,0)</f>
        <v>0</v>
      </c>
      <c r="BJ227" s="13" t="s">
        <v>270</v>
      </c>
      <c r="BK227" s="178" t="n">
        <f aca="false">ROUND(I227*H227,2)</f>
        <v>2772.48</v>
      </c>
      <c r="BL227" s="13" t="s">
        <v>307</v>
      </c>
      <c r="BM227" s="177" t="s">
        <v>462</v>
      </c>
    </row>
    <row r="228" s="33" customFormat="true" ht="18.05" hidden="false" customHeight="false" outlineLevel="0" collapsed="false">
      <c r="A228" s="28"/>
      <c r="B228" s="29"/>
      <c r="C228" s="28"/>
      <c r="D228" s="179" t="s">
        <v>308</v>
      </c>
      <c r="E228" s="28"/>
      <c r="F228" s="180" t="s">
        <v>463</v>
      </c>
      <c r="G228" s="28"/>
      <c r="H228" s="28"/>
      <c r="I228" s="28"/>
      <c r="J228" s="28"/>
      <c r="K228" s="28"/>
      <c r="L228" s="29"/>
      <c r="M228" s="181"/>
      <c r="N228" s="182"/>
      <c r="O228" s="66"/>
      <c r="P228" s="66"/>
      <c r="Q228" s="66"/>
      <c r="R228" s="66"/>
      <c r="S228" s="66"/>
      <c r="T228" s="67"/>
      <c r="U228" s="28"/>
      <c r="V228" s="28"/>
      <c r="W228" s="28"/>
      <c r="X228" s="28"/>
      <c r="Y228" s="28"/>
      <c r="Z228" s="28"/>
      <c r="AA228" s="28"/>
      <c r="AB228" s="28"/>
      <c r="AC228" s="28"/>
      <c r="AD228" s="28"/>
      <c r="AE228" s="28"/>
      <c r="AT228" s="13" t="s">
        <v>308</v>
      </c>
      <c r="AU228" s="13" t="s">
        <v>270</v>
      </c>
    </row>
    <row r="229" s="33" customFormat="true" ht="12.8" hidden="false" customHeight="false" outlineLevel="0" collapsed="false">
      <c r="A229" s="28"/>
      <c r="B229" s="166"/>
      <c r="C229" s="167" t="s">
        <v>464</v>
      </c>
      <c r="D229" s="167" t="s">
        <v>302</v>
      </c>
      <c r="E229" s="168" t="s">
        <v>465</v>
      </c>
      <c r="F229" s="169" t="s">
        <v>466</v>
      </c>
      <c r="G229" s="170" t="s">
        <v>322</v>
      </c>
      <c r="H229" s="171" t="n">
        <v>473</v>
      </c>
      <c r="I229" s="172" t="n">
        <v>1.73</v>
      </c>
      <c r="J229" s="172" t="n">
        <f aca="false">ROUND(I229*H229,2)</f>
        <v>818.29</v>
      </c>
      <c r="K229" s="169" t="s">
        <v>306</v>
      </c>
      <c r="L229" s="29"/>
      <c r="M229" s="173"/>
      <c r="N229" s="174" t="s">
        <v>229</v>
      </c>
      <c r="O229" s="175" t="n">
        <v>0.001</v>
      </c>
      <c r="P229" s="175" t="n">
        <f aca="false">O229*H229</f>
        <v>0.473</v>
      </c>
      <c r="Q229" s="175" t="n">
        <v>0</v>
      </c>
      <c r="R229" s="175" t="n">
        <f aca="false">Q229*H229</f>
        <v>0</v>
      </c>
      <c r="S229" s="175" t="n">
        <v>0</v>
      </c>
      <c r="T229" s="176" t="n">
        <f aca="false">S229*H229</f>
        <v>0</v>
      </c>
      <c r="U229" s="28"/>
      <c r="V229" s="28"/>
      <c r="W229" s="28"/>
      <c r="X229" s="28"/>
      <c r="Y229" s="28"/>
      <c r="Z229" s="28"/>
      <c r="AA229" s="28"/>
      <c r="AB229" s="28"/>
      <c r="AC229" s="28"/>
      <c r="AD229" s="28"/>
      <c r="AE229" s="28"/>
      <c r="AR229" s="177" t="s">
        <v>307</v>
      </c>
      <c r="AT229" s="177" t="s">
        <v>302</v>
      </c>
      <c r="AU229" s="177" t="s">
        <v>270</v>
      </c>
      <c r="AY229" s="13" t="s">
        <v>301</v>
      </c>
      <c r="BE229" s="178" t="n">
        <f aca="false">IF(N229="základní",J229,0)</f>
        <v>818.29</v>
      </c>
      <c r="BF229" s="178" t="n">
        <f aca="false">IF(N229="snížená",J229,0)</f>
        <v>0</v>
      </c>
      <c r="BG229" s="178" t="n">
        <f aca="false">IF(N229="zákl. přenesená",J229,0)</f>
        <v>0</v>
      </c>
      <c r="BH229" s="178" t="n">
        <f aca="false">IF(N229="sníž. přenesená",J229,0)</f>
        <v>0</v>
      </c>
      <c r="BI229" s="178" t="n">
        <f aca="false">IF(N229="nulová",J229,0)</f>
        <v>0</v>
      </c>
      <c r="BJ229" s="13" t="s">
        <v>270</v>
      </c>
      <c r="BK229" s="178" t="n">
        <f aca="false">ROUND(I229*H229,2)</f>
        <v>818.29</v>
      </c>
      <c r="BL229" s="13" t="s">
        <v>307</v>
      </c>
      <c r="BM229" s="177" t="s">
        <v>467</v>
      </c>
    </row>
    <row r="230" s="33" customFormat="true" ht="18.05" hidden="false" customHeight="false" outlineLevel="0" collapsed="false">
      <c r="A230" s="28"/>
      <c r="B230" s="29"/>
      <c r="C230" s="28"/>
      <c r="D230" s="179" t="s">
        <v>308</v>
      </c>
      <c r="E230" s="28"/>
      <c r="F230" s="180" t="s">
        <v>468</v>
      </c>
      <c r="G230" s="28"/>
      <c r="H230" s="28"/>
      <c r="I230" s="28"/>
      <c r="J230" s="28"/>
      <c r="K230" s="28"/>
      <c r="L230" s="29"/>
      <c r="M230" s="181"/>
      <c r="N230" s="182"/>
      <c r="O230" s="66"/>
      <c r="P230" s="66"/>
      <c r="Q230" s="66"/>
      <c r="R230" s="66"/>
      <c r="S230" s="66"/>
      <c r="T230" s="67"/>
      <c r="U230" s="28"/>
      <c r="V230" s="28"/>
      <c r="W230" s="28"/>
      <c r="X230" s="28"/>
      <c r="Y230" s="28"/>
      <c r="Z230" s="28"/>
      <c r="AA230" s="28"/>
      <c r="AB230" s="28"/>
      <c r="AC230" s="28"/>
      <c r="AD230" s="28"/>
      <c r="AE230" s="28"/>
      <c r="AT230" s="13" t="s">
        <v>308</v>
      </c>
      <c r="AU230" s="13" t="s">
        <v>270</v>
      </c>
    </row>
    <row r="231" s="183" customFormat="true" ht="12.8" hidden="false" customHeight="false" outlineLevel="0" collapsed="false">
      <c r="B231" s="184"/>
      <c r="D231" s="179" t="s">
        <v>310</v>
      </c>
      <c r="E231" s="185"/>
      <c r="F231" s="186" t="s">
        <v>469</v>
      </c>
      <c r="H231" s="185"/>
      <c r="L231" s="184"/>
      <c r="M231" s="187"/>
      <c r="N231" s="188"/>
      <c r="O231" s="188"/>
      <c r="P231" s="188"/>
      <c r="Q231" s="188"/>
      <c r="R231" s="188"/>
      <c r="S231" s="188"/>
      <c r="T231" s="189"/>
      <c r="AT231" s="185" t="s">
        <v>310</v>
      </c>
      <c r="AU231" s="185" t="s">
        <v>270</v>
      </c>
      <c r="AV231" s="183" t="s">
        <v>270</v>
      </c>
      <c r="AW231" s="183" t="s">
        <v>219</v>
      </c>
      <c r="AX231" s="183" t="s">
        <v>262</v>
      </c>
      <c r="AY231" s="185" t="s">
        <v>301</v>
      </c>
    </row>
    <row r="232" s="190" customFormat="true" ht="12.8" hidden="false" customHeight="false" outlineLevel="0" collapsed="false">
      <c r="B232" s="191"/>
      <c r="D232" s="179" t="s">
        <v>310</v>
      </c>
      <c r="E232" s="192"/>
      <c r="F232" s="193" t="s">
        <v>470</v>
      </c>
      <c r="H232" s="194" t="n">
        <v>473</v>
      </c>
      <c r="L232" s="191"/>
      <c r="M232" s="195"/>
      <c r="N232" s="196"/>
      <c r="O232" s="196"/>
      <c r="P232" s="196"/>
      <c r="Q232" s="196"/>
      <c r="R232" s="196"/>
      <c r="S232" s="196"/>
      <c r="T232" s="197"/>
      <c r="AT232" s="192" t="s">
        <v>310</v>
      </c>
      <c r="AU232" s="192" t="s">
        <v>270</v>
      </c>
      <c r="AV232" s="190" t="s">
        <v>272</v>
      </c>
      <c r="AW232" s="190" t="s">
        <v>219</v>
      </c>
      <c r="AX232" s="190" t="s">
        <v>262</v>
      </c>
      <c r="AY232" s="192" t="s">
        <v>301</v>
      </c>
    </row>
    <row r="233" s="198" customFormat="true" ht="12.8" hidden="false" customHeight="false" outlineLevel="0" collapsed="false">
      <c r="B233" s="199"/>
      <c r="D233" s="179" t="s">
        <v>310</v>
      </c>
      <c r="E233" s="200"/>
      <c r="F233" s="201" t="s">
        <v>313</v>
      </c>
      <c r="H233" s="202" t="n">
        <v>473</v>
      </c>
      <c r="L233" s="199"/>
      <c r="M233" s="203"/>
      <c r="N233" s="204"/>
      <c r="O233" s="204"/>
      <c r="P233" s="204"/>
      <c r="Q233" s="204"/>
      <c r="R233" s="204"/>
      <c r="S233" s="204"/>
      <c r="T233" s="205"/>
      <c r="AT233" s="200" t="s">
        <v>310</v>
      </c>
      <c r="AU233" s="200" t="s">
        <v>270</v>
      </c>
      <c r="AV233" s="198" t="s">
        <v>307</v>
      </c>
      <c r="AW233" s="198" t="s">
        <v>219</v>
      </c>
      <c r="AX233" s="198" t="s">
        <v>270</v>
      </c>
      <c r="AY233" s="200" t="s">
        <v>301</v>
      </c>
    </row>
    <row r="234" s="33" customFormat="true" ht="12.8" hidden="false" customHeight="false" outlineLevel="0" collapsed="false">
      <c r="A234" s="28"/>
      <c r="B234" s="166"/>
      <c r="C234" s="167" t="s">
        <v>397</v>
      </c>
      <c r="D234" s="167" t="s">
        <v>302</v>
      </c>
      <c r="E234" s="168" t="s">
        <v>471</v>
      </c>
      <c r="F234" s="169" t="s">
        <v>472</v>
      </c>
      <c r="G234" s="170" t="s">
        <v>322</v>
      </c>
      <c r="H234" s="171" t="n">
        <v>253</v>
      </c>
      <c r="I234" s="172" t="n">
        <v>6.68</v>
      </c>
      <c r="J234" s="172" t="n">
        <f aca="false">ROUND(I234*H234,2)</f>
        <v>1690.04</v>
      </c>
      <c r="K234" s="169" t="s">
        <v>306</v>
      </c>
      <c r="L234" s="29"/>
      <c r="M234" s="173"/>
      <c r="N234" s="174" t="s">
        <v>229</v>
      </c>
      <c r="O234" s="175" t="n">
        <v>0.003</v>
      </c>
      <c r="P234" s="175" t="n">
        <f aca="false">O234*H234</f>
        <v>0.759</v>
      </c>
      <c r="Q234" s="175" t="n">
        <v>0</v>
      </c>
      <c r="R234" s="175" t="n">
        <f aca="false">Q234*H234</f>
        <v>0</v>
      </c>
      <c r="S234" s="175" t="n">
        <v>0</v>
      </c>
      <c r="T234" s="176" t="n">
        <f aca="false">S234*H234</f>
        <v>0</v>
      </c>
      <c r="U234" s="28"/>
      <c r="V234" s="28"/>
      <c r="W234" s="28"/>
      <c r="X234" s="28"/>
      <c r="Y234" s="28"/>
      <c r="Z234" s="28"/>
      <c r="AA234" s="28"/>
      <c r="AB234" s="28"/>
      <c r="AC234" s="28"/>
      <c r="AD234" s="28"/>
      <c r="AE234" s="28"/>
      <c r="AR234" s="177" t="s">
        <v>307</v>
      </c>
      <c r="AT234" s="177" t="s">
        <v>302</v>
      </c>
      <c r="AU234" s="177" t="s">
        <v>270</v>
      </c>
      <c r="AY234" s="13" t="s">
        <v>301</v>
      </c>
      <c r="BE234" s="178" t="n">
        <f aca="false">IF(N234="základní",J234,0)</f>
        <v>1690.04</v>
      </c>
      <c r="BF234" s="178" t="n">
        <f aca="false">IF(N234="snížená",J234,0)</f>
        <v>0</v>
      </c>
      <c r="BG234" s="178" t="n">
        <f aca="false">IF(N234="zákl. přenesená",J234,0)</f>
        <v>0</v>
      </c>
      <c r="BH234" s="178" t="n">
        <f aca="false">IF(N234="sníž. přenesená",J234,0)</f>
        <v>0</v>
      </c>
      <c r="BI234" s="178" t="n">
        <f aca="false">IF(N234="nulová",J234,0)</f>
        <v>0</v>
      </c>
      <c r="BJ234" s="13" t="s">
        <v>270</v>
      </c>
      <c r="BK234" s="178" t="n">
        <f aca="false">ROUND(I234*H234,2)</f>
        <v>1690.04</v>
      </c>
      <c r="BL234" s="13" t="s">
        <v>307</v>
      </c>
      <c r="BM234" s="177" t="s">
        <v>473</v>
      </c>
    </row>
    <row r="235" s="33" customFormat="true" ht="18.05" hidden="false" customHeight="false" outlineLevel="0" collapsed="false">
      <c r="A235" s="28"/>
      <c r="B235" s="29"/>
      <c r="C235" s="28"/>
      <c r="D235" s="179" t="s">
        <v>308</v>
      </c>
      <c r="E235" s="28"/>
      <c r="F235" s="180" t="s">
        <v>474</v>
      </c>
      <c r="G235" s="28"/>
      <c r="H235" s="28"/>
      <c r="I235" s="28"/>
      <c r="J235" s="28"/>
      <c r="K235" s="28"/>
      <c r="L235" s="29"/>
      <c r="M235" s="181"/>
      <c r="N235" s="182"/>
      <c r="O235" s="66"/>
      <c r="P235" s="66"/>
      <c r="Q235" s="66"/>
      <c r="R235" s="66"/>
      <c r="S235" s="66"/>
      <c r="T235" s="67"/>
      <c r="U235" s="28"/>
      <c r="V235" s="28"/>
      <c r="W235" s="28"/>
      <c r="X235" s="28"/>
      <c r="Y235" s="28"/>
      <c r="Z235" s="28"/>
      <c r="AA235" s="28"/>
      <c r="AB235" s="28"/>
      <c r="AC235" s="28"/>
      <c r="AD235" s="28"/>
      <c r="AE235" s="28"/>
      <c r="AT235" s="13" t="s">
        <v>308</v>
      </c>
      <c r="AU235" s="13" t="s">
        <v>270</v>
      </c>
    </row>
    <row r="236" s="183" customFormat="true" ht="12.8" hidden="false" customHeight="false" outlineLevel="0" collapsed="false">
      <c r="B236" s="184"/>
      <c r="D236" s="179" t="s">
        <v>310</v>
      </c>
      <c r="E236" s="185"/>
      <c r="F236" s="186" t="s">
        <v>475</v>
      </c>
      <c r="H236" s="185"/>
      <c r="L236" s="184"/>
      <c r="M236" s="187"/>
      <c r="N236" s="188"/>
      <c r="O236" s="188"/>
      <c r="P236" s="188"/>
      <c r="Q236" s="188"/>
      <c r="R236" s="188"/>
      <c r="S236" s="188"/>
      <c r="T236" s="189"/>
      <c r="AT236" s="185" t="s">
        <v>310</v>
      </c>
      <c r="AU236" s="185" t="s">
        <v>270</v>
      </c>
      <c r="AV236" s="183" t="s">
        <v>270</v>
      </c>
      <c r="AW236" s="183" t="s">
        <v>219</v>
      </c>
      <c r="AX236" s="183" t="s">
        <v>262</v>
      </c>
      <c r="AY236" s="185" t="s">
        <v>301</v>
      </c>
    </row>
    <row r="237" s="190" customFormat="true" ht="12.8" hidden="false" customHeight="false" outlineLevel="0" collapsed="false">
      <c r="B237" s="191"/>
      <c r="D237" s="179" t="s">
        <v>310</v>
      </c>
      <c r="E237" s="192"/>
      <c r="F237" s="193" t="s">
        <v>476</v>
      </c>
      <c r="H237" s="194" t="n">
        <v>253</v>
      </c>
      <c r="L237" s="191"/>
      <c r="M237" s="195"/>
      <c r="N237" s="196"/>
      <c r="O237" s="196"/>
      <c r="P237" s="196"/>
      <c r="Q237" s="196"/>
      <c r="R237" s="196"/>
      <c r="S237" s="196"/>
      <c r="T237" s="197"/>
      <c r="AT237" s="192" t="s">
        <v>310</v>
      </c>
      <c r="AU237" s="192" t="s">
        <v>270</v>
      </c>
      <c r="AV237" s="190" t="s">
        <v>272</v>
      </c>
      <c r="AW237" s="190" t="s">
        <v>219</v>
      </c>
      <c r="AX237" s="190" t="s">
        <v>262</v>
      </c>
      <c r="AY237" s="192" t="s">
        <v>301</v>
      </c>
    </row>
    <row r="238" s="198" customFormat="true" ht="12.8" hidden="false" customHeight="false" outlineLevel="0" collapsed="false">
      <c r="B238" s="199"/>
      <c r="D238" s="179" t="s">
        <v>310</v>
      </c>
      <c r="E238" s="200"/>
      <c r="F238" s="201" t="s">
        <v>313</v>
      </c>
      <c r="H238" s="202" t="n">
        <v>253</v>
      </c>
      <c r="L238" s="199"/>
      <c r="M238" s="203"/>
      <c r="N238" s="204"/>
      <c r="O238" s="204"/>
      <c r="P238" s="204"/>
      <c r="Q238" s="204"/>
      <c r="R238" s="204"/>
      <c r="S238" s="204"/>
      <c r="T238" s="205"/>
      <c r="AT238" s="200" t="s">
        <v>310</v>
      </c>
      <c r="AU238" s="200" t="s">
        <v>270</v>
      </c>
      <c r="AV238" s="198" t="s">
        <v>307</v>
      </c>
      <c r="AW238" s="198" t="s">
        <v>219</v>
      </c>
      <c r="AX238" s="198" t="s">
        <v>270</v>
      </c>
      <c r="AY238" s="200" t="s">
        <v>301</v>
      </c>
    </row>
    <row r="239" s="33" customFormat="true" ht="12.8" hidden="false" customHeight="false" outlineLevel="0" collapsed="false">
      <c r="A239" s="28"/>
      <c r="B239" s="166"/>
      <c r="C239" s="167" t="s">
        <v>477</v>
      </c>
      <c r="D239" s="167" t="s">
        <v>302</v>
      </c>
      <c r="E239" s="168" t="s">
        <v>478</v>
      </c>
      <c r="F239" s="169" t="s">
        <v>479</v>
      </c>
      <c r="G239" s="170" t="s">
        <v>322</v>
      </c>
      <c r="H239" s="171" t="n">
        <v>33</v>
      </c>
      <c r="I239" s="172" t="n">
        <v>18.22</v>
      </c>
      <c r="J239" s="172" t="n">
        <f aca="false">ROUND(I239*H239,2)</f>
        <v>601.26</v>
      </c>
      <c r="K239" s="169" t="s">
        <v>306</v>
      </c>
      <c r="L239" s="29"/>
      <c r="M239" s="173"/>
      <c r="N239" s="174" t="s">
        <v>229</v>
      </c>
      <c r="O239" s="175" t="n">
        <v>0.009</v>
      </c>
      <c r="P239" s="175" t="n">
        <f aca="false">O239*H239</f>
        <v>0.297</v>
      </c>
      <c r="Q239" s="175" t="n">
        <v>0</v>
      </c>
      <c r="R239" s="175" t="n">
        <f aca="false">Q239*H239</f>
        <v>0</v>
      </c>
      <c r="S239" s="175" t="n">
        <v>0</v>
      </c>
      <c r="T239" s="176" t="n">
        <f aca="false">S239*H239</f>
        <v>0</v>
      </c>
      <c r="U239" s="28"/>
      <c r="V239" s="28"/>
      <c r="W239" s="28"/>
      <c r="X239" s="28"/>
      <c r="Y239" s="28"/>
      <c r="Z239" s="28"/>
      <c r="AA239" s="28"/>
      <c r="AB239" s="28"/>
      <c r="AC239" s="28"/>
      <c r="AD239" s="28"/>
      <c r="AE239" s="28"/>
      <c r="AR239" s="177" t="s">
        <v>307</v>
      </c>
      <c r="AT239" s="177" t="s">
        <v>302</v>
      </c>
      <c r="AU239" s="177" t="s">
        <v>270</v>
      </c>
      <c r="AY239" s="13" t="s">
        <v>301</v>
      </c>
      <c r="BE239" s="178" t="n">
        <f aca="false">IF(N239="základní",J239,0)</f>
        <v>601.26</v>
      </c>
      <c r="BF239" s="178" t="n">
        <f aca="false">IF(N239="snížená",J239,0)</f>
        <v>0</v>
      </c>
      <c r="BG239" s="178" t="n">
        <f aca="false">IF(N239="zákl. přenesená",J239,0)</f>
        <v>0</v>
      </c>
      <c r="BH239" s="178" t="n">
        <f aca="false">IF(N239="sníž. přenesená",J239,0)</f>
        <v>0</v>
      </c>
      <c r="BI239" s="178" t="n">
        <f aca="false">IF(N239="nulová",J239,0)</f>
        <v>0</v>
      </c>
      <c r="BJ239" s="13" t="s">
        <v>270</v>
      </c>
      <c r="BK239" s="178" t="n">
        <f aca="false">ROUND(I239*H239,2)</f>
        <v>601.26</v>
      </c>
      <c r="BL239" s="13" t="s">
        <v>307</v>
      </c>
      <c r="BM239" s="177" t="s">
        <v>480</v>
      </c>
    </row>
    <row r="240" s="33" customFormat="true" ht="18.05" hidden="false" customHeight="false" outlineLevel="0" collapsed="false">
      <c r="A240" s="28"/>
      <c r="B240" s="29"/>
      <c r="C240" s="28"/>
      <c r="D240" s="179" t="s">
        <v>308</v>
      </c>
      <c r="E240" s="28"/>
      <c r="F240" s="180" t="s">
        <v>481</v>
      </c>
      <c r="G240" s="28"/>
      <c r="H240" s="28"/>
      <c r="I240" s="28"/>
      <c r="J240" s="28"/>
      <c r="K240" s="28"/>
      <c r="L240" s="29"/>
      <c r="M240" s="181"/>
      <c r="N240" s="182"/>
      <c r="O240" s="66"/>
      <c r="P240" s="66"/>
      <c r="Q240" s="66"/>
      <c r="R240" s="66"/>
      <c r="S240" s="66"/>
      <c r="T240" s="67"/>
      <c r="U240" s="28"/>
      <c r="V240" s="28"/>
      <c r="W240" s="28"/>
      <c r="X240" s="28"/>
      <c r="Y240" s="28"/>
      <c r="Z240" s="28"/>
      <c r="AA240" s="28"/>
      <c r="AB240" s="28"/>
      <c r="AC240" s="28"/>
      <c r="AD240" s="28"/>
      <c r="AE240" s="28"/>
      <c r="AT240" s="13" t="s">
        <v>308</v>
      </c>
      <c r="AU240" s="13" t="s">
        <v>270</v>
      </c>
    </row>
    <row r="241" s="183" customFormat="true" ht="12.8" hidden="false" customHeight="false" outlineLevel="0" collapsed="false">
      <c r="B241" s="184"/>
      <c r="D241" s="179" t="s">
        <v>310</v>
      </c>
      <c r="E241" s="185"/>
      <c r="F241" s="186" t="s">
        <v>482</v>
      </c>
      <c r="H241" s="185"/>
      <c r="L241" s="184"/>
      <c r="M241" s="187"/>
      <c r="N241" s="188"/>
      <c r="O241" s="188"/>
      <c r="P241" s="188"/>
      <c r="Q241" s="188"/>
      <c r="R241" s="188"/>
      <c r="S241" s="188"/>
      <c r="T241" s="189"/>
      <c r="AT241" s="185" t="s">
        <v>310</v>
      </c>
      <c r="AU241" s="185" t="s">
        <v>270</v>
      </c>
      <c r="AV241" s="183" t="s">
        <v>270</v>
      </c>
      <c r="AW241" s="183" t="s">
        <v>219</v>
      </c>
      <c r="AX241" s="183" t="s">
        <v>262</v>
      </c>
      <c r="AY241" s="185" t="s">
        <v>301</v>
      </c>
    </row>
    <row r="242" s="190" customFormat="true" ht="12.8" hidden="false" customHeight="false" outlineLevel="0" collapsed="false">
      <c r="B242" s="191"/>
      <c r="D242" s="179" t="s">
        <v>310</v>
      </c>
      <c r="E242" s="192"/>
      <c r="F242" s="193" t="s">
        <v>464</v>
      </c>
      <c r="H242" s="194" t="n">
        <v>33</v>
      </c>
      <c r="L242" s="191"/>
      <c r="M242" s="195"/>
      <c r="N242" s="196"/>
      <c r="O242" s="196"/>
      <c r="P242" s="196"/>
      <c r="Q242" s="196"/>
      <c r="R242" s="196"/>
      <c r="S242" s="196"/>
      <c r="T242" s="197"/>
      <c r="AT242" s="192" t="s">
        <v>310</v>
      </c>
      <c r="AU242" s="192" t="s">
        <v>270</v>
      </c>
      <c r="AV242" s="190" t="s">
        <v>272</v>
      </c>
      <c r="AW242" s="190" t="s">
        <v>219</v>
      </c>
      <c r="AX242" s="190" t="s">
        <v>262</v>
      </c>
      <c r="AY242" s="192" t="s">
        <v>301</v>
      </c>
    </row>
    <row r="243" s="198" customFormat="true" ht="12.8" hidden="false" customHeight="false" outlineLevel="0" collapsed="false">
      <c r="B243" s="199"/>
      <c r="D243" s="179" t="s">
        <v>310</v>
      </c>
      <c r="E243" s="200"/>
      <c r="F243" s="201" t="s">
        <v>313</v>
      </c>
      <c r="H243" s="202" t="n">
        <v>33</v>
      </c>
      <c r="L243" s="199"/>
      <c r="M243" s="203"/>
      <c r="N243" s="204"/>
      <c r="O243" s="204"/>
      <c r="P243" s="204"/>
      <c r="Q243" s="204"/>
      <c r="R243" s="204"/>
      <c r="S243" s="204"/>
      <c r="T243" s="205"/>
      <c r="AT243" s="200" t="s">
        <v>310</v>
      </c>
      <c r="AU243" s="200" t="s">
        <v>270</v>
      </c>
      <c r="AV243" s="198" t="s">
        <v>307</v>
      </c>
      <c r="AW243" s="198" t="s">
        <v>219</v>
      </c>
      <c r="AX243" s="198" t="s">
        <v>270</v>
      </c>
      <c r="AY243" s="200" t="s">
        <v>301</v>
      </c>
    </row>
    <row r="244" s="33" customFormat="true" ht="12.8" hidden="false" customHeight="false" outlineLevel="0" collapsed="false">
      <c r="A244" s="28"/>
      <c r="B244" s="166"/>
      <c r="C244" s="167" t="s">
        <v>401</v>
      </c>
      <c r="D244" s="167" t="s">
        <v>302</v>
      </c>
      <c r="E244" s="168" t="s">
        <v>483</v>
      </c>
      <c r="F244" s="169" t="s">
        <v>484</v>
      </c>
      <c r="G244" s="170" t="s">
        <v>322</v>
      </c>
      <c r="H244" s="171" t="n">
        <v>33</v>
      </c>
      <c r="I244" s="172" t="n">
        <v>28.7</v>
      </c>
      <c r="J244" s="172" t="n">
        <f aca="false">ROUND(I244*H244,2)</f>
        <v>947.1</v>
      </c>
      <c r="K244" s="169" t="s">
        <v>306</v>
      </c>
      <c r="L244" s="29"/>
      <c r="M244" s="173"/>
      <c r="N244" s="174" t="s">
        <v>229</v>
      </c>
      <c r="O244" s="175" t="n">
        <v>0.014</v>
      </c>
      <c r="P244" s="175" t="n">
        <f aca="false">O244*H244</f>
        <v>0.462</v>
      </c>
      <c r="Q244" s="175" t="n">
        <v>0</v>
      </c>
      <c r="R244" s="175" t="n">
        <f aca="false">Q244*H244</f>
        <v>0</v>
      </c>
      <c r="S244" s="175" t="n">
        <v>0</v>
      </c>
      <c r="T244" s="176" t="n">
        <f aca="false">S244*H244</f>
        <v>0</v>
      </c>
      <c r="U244" s="28"/>
      <c r="V244" s="28"/>
      <c r="W244" s="28"/>
      <c r="X244" s="28"/>
      <c r="Y244" s="28"/>
      <c r="Z244" s="28"/>
      <c r="AA244" s="28"/>
      <c r="AB244" s="28"/>
      <c r="AC244" s="28"/>
      <c r="AD244" s="28"/>
      <c r="AE244" s="28"/>
      <c r="AR244" s="177" t="s">
        <v>307</v>
      </c>
      <c r="AT244" s="177" t="s">
        <v>302</v>
      </c>
      <c r="AU244" s="177" t="s">
        <v>270</v>
      </c>
      <c r="AY244" s="13" t="s">
        <v>301</v>
      </c>
      <c r="BE244" s="178" t="n">
        <f aca="false">IF(N244="základní",J244,0)</f>
        <v>947.1</v>
      </c>
      <c r="BF244" s="178" t="n">
        <f aca="false">IF(N244="snížená",J244,0)</f>
        <v>0</v>
      </c>
      <c r="BG244" s="178" t="n">
        <f aca="false">IF(N244="zákl. přenesená",J244,0)</f>
        <v>0</v>
      </c>
      <c r="BH244" s="178" t="n">
        <f aca="false">IF(N244="sníž. přenesená",J244,0)</f>
        <v>0</v>
      </c>
      <c r="BI244" s="178" t="n">
        <f aca="false">IF(N244="nulová",J244,0)</f>
        <v>0</v>
      </c>
      <c r="BJ244" s="13" t="s">
        <v>270</v>
      </c>
      <c r="BK244" s="178" t="n">
        <f aca="false">ROUND(I244*H244,2)</f>
        <v>947.1</v>
      </c>
      <c r="BL244" s="13" t="s">
        <v>307</v>
      </c>
      <c r="BM244" s="177" t="s">
        <v>485</v>
      </c>
    </row>
    <row r="245" s="33" customFormat="true" ht="18.05" hidden="false" customHeight="false" outlineLevel="0" collapsed="false">
      <c r="A245" s="28"/>
      <c r="B245" s="29"/>
      <c r="C245" s="28"/>
      <c r="D245" s="179" t="s">
        <v>308</v>
      </c>
      <c r="E245" s="28"/>
      <c r="F245" s="180" t="s">
        <v>486</v>
      </c>
      <c r="G245" s="28"/>
      <c r="H245" s="28"/>
      <c r="I245" s="28"/>
      <c r="J245" s="28"/>
      <c r="K245" s="28"/>
      <c r="L245" s="29"/>
      <c r="M245" s="181"/>
      <c r="N245" s="182"/>
      <c r="O245" s="66"/>
      <c r="P245" s="66"/>
      <c r="Q245" s="66"/>
      <c r="R245" s="66"/>
      <c r="S245" s="66"/>
      <c r="T245" s="67"/>
      <c r="U245" s="28"/>
      <c r="V245" s="28"/>
      <c r="W245" s="28"/>
      <c r="X245" s="28"/>
      <c r="Y245" s="28"/>
      <c r="Z245" s="28"/>
      <c r="AA245" s="28"/>
      <c r="AB245" s="28"/>
      <c r="AC245" s="28"/>
      <c r="AD245" s="28"/>
      <c r="AE245" s="28"/>
      <c r="AT245" s="13" t="s">
        <v>308</v>
      </c>
      <c r="AU245" s="13" t="s">
        <v>270</v>
      </c>
    </row>
    <row r="246" s="183" customFormat="true" ht="12.8" hidden="false" customHeight="false" outlineLevel="0" collapsed="false">
      <c r="B246" s="184"/>
      <c r="D246" s="179" t="s">
        <v>310</v>
      </c>
      <c r="E246" s="185"/>
      <c r="F246" s="186" t="s">
        <v>482</v>
      </c>
      <c r="H246" s="185"/>
      <c r="L246" s="184"/>
      <c r="M246" s="187"/>
      <c r="N246" s="188"/>
      <c r="O246" s="188"/>
      <c r="P246" s="188"/>
      <c r="Q246" s="188"/>
      <c r="R246" s="188"/>
      <c r="S246" s="188"/>
      <c r="T246" s="189"/>
      <c r="AT246" s="185" t="s">
        <v>310</v>
      </c>
      <c r="AU246" s="185" t="s">
        <v>270</v>
      </c>
      <c r="AV246" s="183" t="s">
        <v>270</v>
      </c>
      <c r="AW246" s="183" t="s">
        <v>219</v>
      </c>
      <c r="AX246" s="183" t="s">
        <v>262</v>
      </c>
      <c r="AY246" s="185" t="s">
        <v>301</v>
      </c>
    </row>
    <row r="247" s="190" customFormat="true" ht="12.8" hidden="false" customHeight="false" outlineLevel="0" collapsed="false">
      <c r="B247" s="191"/>
      <c r="D247" s="179" t="s">
        <v>310</v>
      </c>
      <c r="E247" s="192"/>
      <c r="F247" s="193" t="s">
        <v>464</v>
      </c>
      <c r="H247" s="194" t="n">
        <v>33</v>
      </c>
      <c r="L247" s="191"/>
      <c r="M247" s="195"/>
      <c r="N247" s="196"/>
      <c r="O247" s="196"/>
      <c r="P247" s="196"/>
      <c r="Q247" s="196"/>
      <c r="R247" s="196"/>
      <c r="S247" s="196"/>
      <c r="T247" s="197"/>
      <c r="AT247" s="192" t="s">
        <v>310</v>
      </c>
      <c r="AU247" s="192" t="s">
        <v>270</v>
      </c>
      <c r="AV247" s="190" t="s">
        <v>272</v>
      </c>
      <c r="AW247" s="190" t="s">
        <v>219</v>
      </c>
      <c r="AX247" s="190" t="s">
        <v>262</v>
      </c>
      <c r="AY247" s="192" t="s">
        <v>301</v>
      </c>
    </row>
    <row r="248" s="198" customFormat="true" ht="12.8" hidden="false" customHeight="false" outlineLevel="0" collapsed="false">
      <c r="B248" s="199"/>
      <c r="D248" s="179" t="s">
        <v>310</v>
      </c>
      <c r="E248" s="200"/>
      <c r="F248" s="201" t="s">
        <v>313</v>
      </c>
      <c r="H248" s="202" t="n">
        <v>33</v>
      </c>
      <c r="L248" s="199"/>
      <c r="M248" s="203"/>
      <c r="N248" s="204"/>
      <c r="O248" s="204"/>
      <c r="P248" s="204"/>
      <c r="Q248" s="204"/>
      <c r="R248" s="204"/>
      <c r="S248" s="204"/>
      <c r="T248" s="205"/>
      <c r="AT248" s="200" t="s">
        <v>310</v>
      </c>
      <c r="AU248" s="200" t="s">
        <v>270</v>
      </c>
      <c r="AV248" s="198" t="s">
        <v>307</v>
      </c>
      <c r="AW248" s="198" t="s">
        <v>219</v>
      </c>
      <c r="AX248" s="198" t="s">
        <v>270</v>
      </c>
      <c r="AY248" s="200" t="s">
        <v>301</v>
      </c>
    </row>
    <row r="249" s="33" customFormat="true" ht="12.8" hidden="false" customHeight="false" outlineLevel="0" collapsed="false">
      <c r="A249" s="28"/>
      <c r="B249" s="166"/>
      <c r="C249" s="167" t="s">
        <v>487</v>
      </c>
      <c r="D249" s="167" t="s">
        <v>302</v>
      </c>
      <c r="E249" s="168" t="s">
        <v>488</v>
      </c>
      <c r="F249" s="169" t="s">
        <v>489</v>
      </c>
      <c r="G249" s="170" t="s">
        <v>322</v>
      </c>
      <c r="H249" s="171" t="n">
        <v>110</v>
      </c>
      <c r="I249" s="172" t="n">
        <v>1.73</v>
      </c>
      <c r="J249" s="172" t="n">
        <f aca="false">ROUND(I249*H249,2)</f>
        <v>190.3</v>
      </c>
      <c r="K249" s="169" t="s">
        <v>306</v>
      </c>
      <c r="L249" s="29"/>
      <c r="M249" s="173"/>
      <c r="N249" s="174" t="s">
        <v>229</v>
      </c>
      <c r="O249" s="175" t="n">
        <v>0.001</v>
      </c>
      <c r="P249" s="175" t="n">
        <f aca="false">O249*H249</f>
        <v>0.11</v>
      </c>
      <c r="Q249" s="175" t="n">
        <v>0</v>
      </c>
      <c r="R249" s="175" t="n">
        <f aca="false">Q249*H249</f>
        <v>0</v>
      </c>
      <c r="S249" s="175" t="n">
        <v>0</v>
      </c>
      <c r="T249" s="176" t="n">
        <f aca="false">S249*H249</f>
        <v>0</v>
      </c>
      <c r="U249" s="28"/>
      <c r="V249" s="28"/>
      <c r="W249" s="28"/>
      <c r="X249" s="28"/>
      <c r="Y249" s="28"/>
      <c r="Z249" s="28"/>
      <c r="AA249" s="28"/>
      <c r="AB249" s="28"/>
      <c r="AC249" s="28"/>
      <c r="AD249" s="28"/>
      <c r="AE249" s="28"/>
      <c r="AR249" s="177" t="s">
        <v>307</v>
      </c>
      <c r="AT249" s="177" t="s">
        <v>302</v>
      </c>
      <c r="AU249" s="177" t="s">
        <v>270</v>
      </c>
      <c r="AY249" s="13" t="s">
        <v>301</v>
      </c>
      <c r="BE249" s="178" t="n">
        <f aca="false">IF(N249="základní",J249,0)</f>
        <v>190.3</v>
      </c>
      <c r="BF249" s="178" t="n">
        <f aca="false">IF(N249="snížená",J249,0)</f>
        <v>0</v>
      </c>
      <c r="BG249" s="178" t="n">
        <f aca="false">IF(N249="zákl. přenesená",J249,0)</f>
        <v>0</v>
      </c>
      <c r="BH249" s="178" t="n">
        <f aca="false">IF(N249="sníž. přenesená",J249,0)</f>
        <v>0</v>
      </c>
      <c r="BI249" s="178" t="n">
        <f aca="false">IF(N249="nulová",J249,0)</f>
        <v>0</v>
      </c>
      <c r="BJ249" s="13" t="s">
        <v>270</v>
      </c>
      <c r="BK249" s="178" t="n">
        <f aca="false">ROUND(I249*H249,2)</f>
        <v>190.3</v>
      </c>
      <c r="BL249" s="13" t="s">
        <v>307</v>
      </c>
      <c r="BM249" s="177" t="s">
        <v>490</v>
      </c>
    </row>
    <row r="250" s="33" customFormat="true" ht="18.05" hidden="false" customHeight="false" outlineLevel="0" collapsed="false">
      <c r="A250" s="28"/>
      <c r="B250" s="29"/>
      <c r="C250" s="28"/>
      <c r="D250" s="179" t="s">
        <v>308</v>
      </c>
      <c r="E250" s="28"/>
      <c r="F250" s="180" t="s">
        <v>491</v>
      </c>
      <c r="G250" s="28"/>
      <c r="H250" s="28"/>
      <c r="I250" s="28"/>
      <c r="J250" s="28"/>
      <c r="K250" s="28"/>
      <c r="L250" s="29"/>
      <c r="M250" s="181"/>
      <c r="N250" s="182"/>
      <c r="O250" s="66"/>
      <c r="P250" s="66"/>
      <c r="Q250" s="66"/>
      <c r="R250" s="66"/>
      <c r="S250" s="66"/>
      <c r="T250" s="67"/>
      <c r="U250" s="28"/>
      <c r="V250" s="28"/>
      <c r="W250" s="28"/>
      <c r="X250" s="28"/>
      <c r="Y250" s="28"/>
      <c r="Z250" s="28"/>
      <c r="AA250" s="28"/>
      <c r="AB250" s="28"/>
      <c r="AC250" s="28"/>
      <c r="AD250" s="28"/>
      <c r="AE250" s="28"/>
      <c r="AT250" s="13" t="s">
        <v>308</v>
      </c>
      <c r="AU250" s="13" t="s">
        <v>270</v>
      </c>
    </row>
    <row r="251" s="183" customFormat="true" ht="12.8" hidden="false" customHeight="false" outlineLevel="0" collapsed="false">
      <c r="B251" s="184"/>
      <c r="D251" s="179" t="s">
        <v>310</v>
      </c>
      <c r="E251" s="185"/>
      <c r="F251" s="186" t="s">
        <v>492</v>
      </c>
      <c r="H251" s="185"/>
      <c r="L251" s="184"/>
      <c r="M251" s="187"/>
      <c r="N251" s="188"/>
      <c r="O251" s="188"/>
      <c r="P251" s="188"/>
      <c r="Q251" s="188"/>
      <c r="R251" s="188"/>
      <c r="S251" s="188"/>
      <c r="T251" s="189"/>
      <c r="AT251" s="185" t="s">
        <v>310</v>
      </c>
      <c r="AU251" s="185" t="s">
        <v>270</v>
      </c>
      <c r="AV251" s="183" t="s">
        <v>270</v>
      </c>
      <c r="AW251" s="183" t="s">
        <v>219</v>
      </c>
      <c r="AX251" s="183" t="s">
        <v>262</v>
      </c>
      <c r="AY251" s="185" t="s">
        <v>301</v>
      </c>
    </row>
    <row r="252" s="190" customFormat="true" ht="12.8" hidden="false" customHeight="false" outlineLevel="0" collapsed="false">
      <c r="B252" s="191"/>
      <c r="D252" s="179" t="s">
        <v>310</v>
      </c>
      <c r="E252" s="192"/>
      <c r="F252" s="193" t="s">
        <v>493</v>
      </c>
      <c r="H252" s="194" t="n">
        <v>110</v>
      </c>
      <c r="L252" s="191"/>
      <c r="M252" s="195"/>
      <c r="N252" s="196"/>
      <c r="O252" s="196"/>
      <c r="P252" s="196"/>
      <c r="Q252" s="196"/>
      <c r="R252" s="196"/>
      <c r="S252" s="196"/>
      <c r="T252" s="197"/>
      <c r="AT252" s="192" t="s">
        <v>310</v>
      </c>
      <c r="AU252" s="192" t="s">
        <v>270</v>
      </c>
      <c r="AV252" s="190" t="s">
        <v>272</v>
      </c>
      <c r="AW252" s="190" t="s">
        <v>219</v>
      </c>
      <c r="AX252" s="190" t="s">
        <v>262</v>
      </c>
      <c r="AY252" s="192" t="s">
        <v>301</v>
      </c>
    </row>
    <row r="253" s="198" customFormat="true" ht="12.8" hidden="false" customHeight="false" outlineLevel="0" collapsed="false">
      <c r="B253" s="199"/>
      <c r="D253" s="179" t="s">
        <v>310</v>
      </c>
      <c r="E253" s="200"/>
      <c r="F253" s="201" t="s">
        <v>313</v>
      </c>
      <c r="H253" s="202" t="n">
        <v>110</v>
      </c>
      <c r="L253" s="199"/>
      <c r="M253" s="203"/>
      <c r="N253" s="204"/>
      <c r="O253" s="204"/>
      <c r="P253" s="204"/>
      <c r="Q253" s="204"/>
      <c r="R253" s="204"/>
      <c r="S253" s="204"/>
      <c r="T253" s="205"/>
      <c r="AT253" s="200" t="s">
        <v>310</v>
      </c>
      <c r="AU253" s="200" t="s">
        <v>270</v>
      </c>
      <c r="AV253" s="198" t="s">
        <v>307</v>
      </c>
      <c r="AW253" s="198" t="s">
        <v>219</v>
      </c>
      <c r="AX253" s="198" t="s">
        <v>270</v>
      </c>
      <c r="AY253" s="200" t="s">
        <v>301</v>
      </c>
    </row>
    <row r="254" s="33" customFormat="true" ht="12.8" hidden="false" customHeight="false" outlineLevel="0" collapsed="false">
      <c r="A254" s="28"/>
      <c r="B254" s="166"/>
      <c r="C254" s="167" t="s">
        <v>406</v>
      </c>
      <c r="D254" s="167" t="s">
        <v>302</v>
      </c>
      <c r="E254" s="168" t="s">
        <v>494</v>
      </c>
      <c r="F254" s="169" t="s">
        <v>495</v>
      </c>
      <c r="G254" s="170" t="s">
        <v>322</v>
      </c>
      <c r="H254" s="171" t="n">
        <v>11</v>
      </c>
      <c r="I254" s="172" t="n">
        <v>7.02</v>
      </c>
      <c r="J254" s="172" t="n">
        <f aca="false">ROUND(I254*H254,2)</f>
        <v>77.22</v>
      </c>
      <c r="K254" s="169" t="s">
        <v>306</v>
      </c>
      <c r="L254" s="29"/>
      <c r="M254" s="173"/>
      <c r="N254" s="174" t="s">
        <v>229</v>
      </c>
      <c r="O254" s="175" t="n">
        <v>0.003</v>
      </c>
      <c r="P254" s="175" t="n">
        <f aca="false">O254*H254</f>
        <v>0.033</v>
      </c>
      <c r="Q254" s="175" t="n">
        <v>0</v>
      </c>
      <c r="R254" s="175" t="n">
        <f aca="false">Q254*H254</f>
        <v>0</v>
      </c>
      <c r="S254" s="175" t="n">
        <v>0</v>
      </c>
      <c r="T254" s="176" t="n">
        <f aca="false">S254*H254</f>
        <v>0</v>
      </c>
      <c r="U254" s="28"/>
      <c r="V254" s="28"/>
      <c r="W254" s="28"/>
      <c r="X254" s="28"/>
      <c r="Y254" s="28"/>
      <c r="Z254" s="28"/>
      <c r="AA254" s="28"/>
      <c r="AB254" s="28"/>
      <c r="AC254" s="28"/>
      <c r="AD254" s="28"/>
      <c r="AE254" s="28"/>
      <c r="AR254" s="177" t="s">
        <v>307</v>
      </c>
      <c r="AT254" s="177" t="s">
        <v>302</v>
      </c>
      <c r="AU254" s="177" t="s">
        <v>270</v>
      </c>
      <c r="AY254" s="13" t="s">
        <v>301</v>
      </c>
      <c r="BE254" s="178" t="n">
        <f aca="false">IF(N254="základní",J254,0)</f>
        <v>77.22</v>
      </c>
      <c r="BF254" s="178" t="n">
        <f aca="false">IF(N254="snížená",J254,0)</f>
        <v>0</v>
      </c>
      <c r="BG254" s="178" t="n">
        <f aca="false">IF(N254="zákl. přenesená",J254,0)</f>
        <v>0</v>
      </c>
      <c r="BH254" s="178" t="n">
        <f aca="false">IF(N254="sníž. přenesená",J254,0)</f>
        <v>0</v>
      </c>
      <c r="BI254" s="178" t="n">
        <f aca="false">IF(N254="nulová",J254,0)</f>
        <v>0</v>
      </c>
      <c r="BJ254" s="13" t="s">
        <v>270</v>
      </c>
      <c r="BK254" s="178" t="n">
        <f aca="false">ROUND(I254*H254,2)</f>
        <v>77.22</v>
      </c>
      <c r="BL254" s="13" t="s">
        <v>307</v>
      </c>
      <c r="BM254" s="177" t="s">
        <v>496</v>
      </c>
    </row>
    <row r="255" s="33" customFormat="true" ht="18.05" hidden="false" customHeight="false" outlineLevel="0" collapsed="false">
      <c r="A255" s="28"/>
      <c r="B255" s="29"/>
      <c r="C255" s="28"/>
      <c r="D255" s="179" t="s">
        <v>308</v>
      </c>
      <c r="E255" s="28"/>
      <c r="F255" s="180" t="s">
        <v>497</v>
      </c>
      <c r="G255" s="28"/>
      <c r="H255" s="28"/>
      <c r="I255" s="28"/>
      <c r="J255" s="28"/>
      <c r="K255" s="28"/>
      <c r="L255" s="29"/>
      <c r="M255" s="181"/>
      <c r="N255" s="182"/>
      <c r="O255" s="66"/>
      <c r="P255" s="66"/>
      <c r="Q255" s="66"/>
      <c r="R255" s="66"/>
      <c r="S255" s="66"/>
      <c r="T255" s="67"/>
      <c r="U255" s="28"/>
      <c r="V255" s="28"/>
      <c r="W255" s="28"/>
      <c r="X255" s="28"/>
      <c r="Y255" s="28"/>
      <c r="Z255" s="28"/>
      <c r="AA255" s="28"/>
      <c r="AB255" s="28"/>
      <c r="AC255" s="28"/>
      <c r="AD255" s="28"/>
      <c r="AE255" s="28"/>
      <c r="AT255" s="13" t="s">
        <v>308</v>
      </c>
      <c r="AU255" s="13" t="s">
        <v>270</v>
      </c>
    </row>
    <row r="256" s="183" customFormat="true" ht="12.8" hidden="false" customHeight="false" outlineLevel="0" collapsed="false">
      <c r="B256" s="184"/>
      <c r="D256" s="179" t="s">
        <v>310</v>
      </c>
      <c r="E256" s="185"/>
      <c r="F256" s="186" t="s">
        <v>498</v>
      </c>
      <c r="H256" s="185"/>
      <c r="L256" s="184"/>
      <c r="M256" s="187"/>
      <c r="N256" s="188"/>
      <c r="O256" s="188"/>
      <c r="P256" s="188"/>
      <c r="Q256" s="188"/>
      <c r="R256" s="188"/>
      <c r="S256" s="188"/>
      <c r="T256" s="189"/>
      <c r="AT256" s="185" t="s">
        <v>310</v>
      </c>
      <c r="AU256" s="185" t="s">
        <v>270</v>
      </c>
      <c r="AV256" s="183" t="s">
        <v>270</v>
      </c>
      <c r="AW256" s="183" t="s">
        <v>219</v>
      </c>
      <c r="AX256" s="183" t="s">
        <v>262</v>
      </c>
      <c r="AY256" s="185" t="s">
        <v>301</v>
      </c>
    </row>
    <row r="257" s="190" customFormat="true" ht="12.8" hidden="false" customHeight="false" outlineLevel="0" collapsed="false">
      <c r="B257" s="191"/>
      <c r="D257" s="179" t="s">
        <v>310</v>
      </c>
      <c r="E257" s="192"/>
      <c r="F257" s="193" t="s">
        <v>365</v>
      </c>
      <c r="H257" s="194" t="n">
        <v>11</v>
      </c>
      <c r="L257" s="191"/>
      <c r="M257" s="195"/>
      <c r="N257" s="196"/>
      <c r="O257" s="196"/>
      <c r="P257" s="196"/>
      <c r="Q257" s="196"/>
      <c r="R257" s="196"/>
      <c r="S257" s="196"/>
      <c r="T257" s="197"/>
      <c r="AT257" s="192" t="s">
        <v>310</v>
      </c>
      <c r="AU257" s="192" t="s">
        <v>270</v>
      </c>
      <c r="AV257" s="190" t="s">
        <v>272</v>
      </c>
      <c r="AW257" s="190" t="s">
        <v>219</v>
      </c>
      <c r="AX257" s="190" t="s">
        <v>262</v>
      </c>
      <c r="AY257" s="192" t="s">
        <v>301</v>
      </c>
    </row>
    <row r="258" s="198" customFormat="true" ht="12.8" hidden="false" customHeight="false" outlineLevel="0" collapsed="false">
      <c r="B258" s="199"/>
      <c r="D258" s="179" t="s">
        <v>310</v>
      </c>
      <c r="E258" s="200"/>
      <c r="F258" s="201" t="s">
        <v>313</v>
      </c>
      <c r="H258" s="202" t="n">
        <v>11</v>
      </c>
      <c r="L258" s="199"/>
      <c r="M258" s="203"/>
      <c r="N258" s="204"/>
      <c r="O258" s="204"/>
      <c r="P258" s="204"/>
      <c r="Q258" s="204"/>
      <c r="R258" s="204"/>
      <c r="S258" s="204"/>
      <c r="T258" s="205"/>
      <c r="AT258" s="200" t="s">
        <v>310</v>
      </c>
      <c r="AU258" s="200" t="s">
        <v>270</v>
      </c>
      <c r="AV258" s="198" t="s">
        <v>307</v>
      </c>
      <c r="AW258" s="198" t="s">
        <v>219</v>
      </c>
      <c r="AX258" s="198" t="s">
        <v>270</v>
      </c>
      <c r="AY258" s="200" t="s">
        <v>301</v>
      </c>
    </row>
    <row r="259" s="33" customFormat="true" ht="12.8" hidden="false" customHeight="false" outlineLevel="0" collapsed="false">
      <c r="A259" s="28"/>
      <c r="B259" s="166"/>
      <c r="C259" s="167" t="s">
        <v>499</v>
      </c>
      <c r="D259" s="167" t="s">
        <v>302</v>
      </c>
      <c r="E259" s="168" t="s">
        <v>500</v>
      </c>
      <c r="F259" s="169" t="s">
        <v>501</v>
      </c>
      <c r="G259" s="170" t="s">
        <v>322</v>
      </c>
      <c r="H259" s="171" t="n">
        <v>583</v>
      </c>
      <c r="I259" s="172" t="n">
        <v>4.11</v>
      </c>
      <c r="J259" s="172" t="n">
        <f aca="false">ROUND(I259*H259,2)</f>
        <v>2396.13</v>
      </c>
      <c r="K259" s="169" t="s">
        <v>306</v>
      </c>
      <c r="L259" s="29"/>
      <c r="M259" s="173"/>
      <c r="N259" s="174" t="s">
        <v>229</v>
      </c>
      <c r="O259" s="175" t="n">
        <v>0.001</v>
      </c>
      <c r="P259" s="175" t="n">
        <f aca="false">O259*H259</f>
        <v>0.583</v>
      </c>
      <c r="Q259" s="175" t="n">
        <v>0</v>
      </c>
      <c r="R259" s="175" t="n">
        <f aca="false">Q259*H259</f>
        <v>0</v>
      </c>
      <c r="S259" s="175" t="n">
        <v>0</v>
      </c>
      <c r="T259" s="176" t="n">
        <f aca="false">S259*H259</f>
        <v>0</v>
      </c>
      <c r="U259" s="28"/>
      <c r="V259" s="28"/>
      <c r="W259" s="28"/>
      <c r="X259" s="28"/>
      <c r="Y259" s="28"/>
      <c r="Z259" s="28"/>
      <c r="AA259" s="28"/>
      <c r="AB259" s="28"/>
      <c r="AC259" s="28"/>
      <c r="AD259" s="28"/>
      <c r="AE259" s="28"/>
      <c r="AR259" s="177" t="s">
        <v>307</v>
      </c>
      <c r="AT259" s="177" t="s">
        <v>302</v>
      </c>
      <c r="AU259" s="177" t="s">
        <v>270</v>
      </c>
      <c r="AY259" s="13" t="s">
        <v>301</v>
      </c>
      <c r="BE259" s="178" t="n">
        <f aca="false">IF(N259="základní",J259,0)</f>
        <v>2396.13</v>
      </c>
      <c r="BF259" s="178" t="n">
        <f aca="false">IF(N259="snížená",J259,0)</f>
        <v>0</v>
      </c>
      <c r="BG259" s="178" t="n">
        <f aca="false">IF(N259="zákl. přenesená",J259,0)</f>
        <v>0</v>
      </c>
      <c r="BH259" s="178" t="n">
        <f aca="false">IF(N259="sníž. přenesená",J259,0)</f>
        <v>0</v>
      </c>
      <c r="BI259" s="178" t="n">
        <f aca="false">IF(N259="nulová",J259,0)</f>
        <v>0</v>
      </c>
      <c r="BJ259" s="13" t="s">
        <v>270</v>
      </c>
      <c r="BK259" s="178" t="n">
        <f aca="false">ROUND(I259*H259,2)</f>
        <v>2396.13</v>
      </c>
      <c r="BL259" s="13" t="s">
        <v>307</v>
      </c>
      <c r="BM259" s="177" t="s">
        <v>502</v>
      </c>
    </row>
    <row r="260" s="33" customFormat="true" ht="18.05" hidden="false" customHeight="false" outlineLevel="0" collapsed="false">
      <c r="A260" s="28"/>
      <c r="B260" s="29"/>
      <c r="C260" s="28"/>
      <c r="D260" s="179" t="s">
        <v>308</v>
      </c>
      <c r="E260" s="28"/>
      <c r="F260" s="180" t="s">
        <v>503</v>
      </c>
      <c r="G260" s="28"/>
      <c r="H260" s="28"/>
      <c r="I260" s="28"/>
      <c r="J260" s="28"/>
      <c r="K260" s="28"/>
      <c r="L260" s="29"/>
      <c r="M260" s="181"/>
      <c r="N260" s="182"/>
      <c r="O260" s="66"/>
      <c r="P260" s="66"/>
      <c r="Q260" s="66"/>
      <c r="R260" s="66"/>
      <c r="S260" s="66"/>
      <c r="T260" s="67"/>
      <c r="U260" s="28"/>
      <c r="V260" s="28"/>
      <c r="W260" s="28"/>
      <c r="X260" s="28"/>
      <c r="Y260" s="28"/>
      <c r="Z260" s="28"/>
      <c r="AA260" s="28"/>
      <c r="AB260" s="28"/>
      <c r="AC260" s="28"/>
      <c r="AD260" s="28"/>
      <c r="AE260" s="28"/>
      <c r="AT260" s="13" t="s">
        <v>308</v>
      </c>
      <c r="AU260" s="13" t="s">
        <v>270</v>
      </c>
    </row>
    <row r="261" s="183" customFormat="true" ht="12.8" hidden="false" customHeight="false" outlineLevel="0" collapsed="false">
      <c r="B261" s="184"/>
      <c r="D261" s="179" t="s">
        <v>310</v>
      </c>
      <c r="E261" s="185"/>
      <c r="F261" s="186" t="s">
        <v>504</v>
      </c>
      <c r="H261" s="185"/>
      <c r="L261" s="184"/>
      <c r="M261" s="187"/>
      <c r="N261" s="188"/>
      <c r="O261" s="188"/>
      <c r="P261" s="188"/>
      <c r="Q261" s="188"/>
      <c r="R261" s="188"/>
      <c r="S261" s="188"/>
      <c r="T261" s="189"/>
      <c r="AT261" s="185" t="s">
        <v>310</v>
      </c>
      <c r="AU261" s="185" t="s">
        <v>270</v>
      </c>
      <c r="AV261" s="183" t="s">
        <v>270</v>
      </c>
      <c r="AW261" s="183" t="s">
        <v>219</v>
      </c>
      <c r="AX261" s="183" t="s">
        <v>262</v>
      </c>
      <c r="AY261" s="185" t="s">
        <v>301</v>
      </c>
    </row>
    <row r="262" s="190" customFormat="true" ht="12.8" hidden="false" customHeight="false" outlineLevel="0" collapsed="false">
      <c r="B262" s="191"/>
      <c r="D262" s="179" t="s">
        <v>310</v>
      </c>
      <c r="E262" s="192"/>
      <c r="F262" s="193" t="s">
        <v>505</v>
      </c>
      <c r="H262" s="194" t="n">
        <v>583</v>
      </c>
      <c r="L262" s="191"/>
      <c r="M262" s="195"/>
      <c r="N262" s="196"/>
      <c r="O262" s="196"/>
      <c r="P262" s="196"/>
      <c r="Q262" s="196"/>
      <c r="R262" s="196"/>
      <c r="S262" s="196"/>
      <c r="T262" s="197"/>
      <c r="AT262" s="192" t="s">
        <v>310</v>
      </c>
      <c r="AU262" s="192" t="s">
        <v>270</v>
      </c>
      <c r="AV262" s="190" t="s">
        <v>272</v>
      </c>
      <c r="AW262" s="190" t="s">
        <v>219</v>
      </c>
      <c r="AX262" s="190" t="s">
        <v>262</v>
      </c>
      <c r="AY262" s="192" t="s">
        <v>301</v>
      </c>
    </row>
    <row r="263" s="198" customFormat="true" ht="12.8" hidden="false" customHeight="false" outlineLevel="0" collapsed="false">
      <c r="B263" s="199"/>
      <c r="D263" s="179" t="s">
        <v>310</v>
      </c>
      <c r="E263" s="200"/>
      <c r="F263" s="201" t="s">
        <v>313</v>
      </c>
      <c r="H263" s="202" t="n">
        <v>583</v>
      </c>
      <c r="L263" s="199"/>
      <c r="M263" s="203"/>
      <c r="N263" s="204"/>
      <c r="O263" s="204"/>
      <c r="P263" s="204"/>
      <c r="Q263" s="204"/>
      <c r="R263" s="204"/>
      <c r="S263" s="204"/>
      <c r="T263" s="205"/>
      <c r="AT263" s="200" t="s">
        <v>310</v>
      </c>
      <c r="AU263" s="200" t="s">
        <v>270</v>
      </c>
      <c r="AV263" s="198" t="s">
        <v>307</v>
      </c>
      <c r="AW263" s="198" t="s">
        <v>219</v>
      </c>
      <c r="AX263" s="198" t="s">
        <v>270</v>
      </c>
      <c r="AY263" s="200" t="s">
        <v>301</v>
      </c>
    </row>
    <row r="264" s="33" customFormat="true" ht="12.8" hidden="false" customHeight="false" outlineLevel="0" collapsed="false">
      <c r="A264" s="28"/>
      <c r="B264" s="166"/>
      <c r="C264" s="167" t="s">
        <v>410</v>
      </c>
      <c r="D264" s="167" t="s">
        <v>302</v>
      </c>
      <c r="E264" s="168" t="s">
        <v>506</v>
      </c>
      <c r="F264" s="169" t="s">
        <v>507</v>
      </c>
      <c r="G264" s="170" t="s">
        <v>322</v>
      </c>
      <c r="H264" s="171" t="n">
        <v>264</v>
      </c>
      <c r="I264" s="172" t="n">
        <v>8.21</v>
      </c>
      <c r="J264" s="172" t="n">
        <f aca="false">ROUND(I264*H264,2)</f>
        <v>2167.44</v>
      </c>
      <c r="K264" s="169" t="s">
        <v>306</v>
      </c>
      <c r="L264" s="29"/>
      <c r="M264" s="173"/>
      <c r="N264" s="174" t="s">
        <v>229</v>
      </c>
      <c r="O264" s="175" t="n">
        <v>0.002</v>
      </c>
      <c r="P264" s="175" t="n">
        <f aca="false">O264*H264</f>
        <v>0.528</v>
      </c>
      <c r="Q264" s="175" t="n">
        <v>0</v>
      </c>
      <c r="R264" s="175" t="n">
        <f aca="false">Q264*H264</f>
        <v>0</v>
      </c>
      <c r="S264" s="175" t="n">
        <v>0</v>
      </c>
      <c r="T264" s="176" t="n">
        <f aca="false">S264*H264</f>
        <v>0</v>
      </c>
      <c r="U264" s="28"/>
      <c r="V264" s="28"/>
      <c r="W264" s="28"/>
      <c r="X264" s="28"/>
      <c r="Y264" s="28"/>
      <c r="Z264" s="28"/>
      <c r="AA264" s="28"/>
      <c r="AB264" s="28"/>
      <c r="AC264" s="28"/>
      <c r="AD264" s="28"/>
      <c r="AE264" s="28"/>
      <c r="AR264" s="177" t="s">
        <v>307</v>
      </c>
      <c r="AT264" s="177" t="s">
        <v>302</v>
      </c>
      <c r="AU264" s="177" t="s">
        <v>270</v>
      </c>
      <c r="AY264" s="13" t="s">
        <v>301</v>
      </c>
      <c r="BE264" s="178" t="n">
        <f aca="false">IF(N264="základní",J264,0)</f>
        <v>2167.44</v>
      </c>
      <c r="BF264" s="178" t="n">
        <f aca="false">IF(N264="snížená",J264,0)</f>
        <v>0</v>
      </c>
      <c r="BG264" s="178" t="n">
        <f aca="false">IF(N264="zákl. přenesená",J264,0)</f>
        <v>0</v>
      </c>
      <c r="BH264" s="178" t="n">
        <f aca="false">IF(N264="sníž. přenesená",J264,0)</f>
        <v>0</v>
      </c>
      <c r="BI264" s="178" t="n">
        <f aca="false">IF(N264="nulová",J264,0)</f>
        <v>0</v>
      </c>
      <c r="BJ264" s="13" t="s">
        <v>270</v>
      </c>
      <c r="BK264" s="178" t="n">
        <f aca="false">ROUND(I264*H264,2)</f>
        <v>2167.44</v>
      </c>
      <c r="BL264" s="13" t="s">
        <v>307</v>
      </c>
      <c r="BM264" s="177" t="s">
        <v>508</v>
      </c>
    </row>
    <row r="265" s="33" customFormat="true" ht="18.05" hidden="false" customHeight="false" outlineLevel="0" collapsed="false">
      <c r="A265" s="28"/>
      <c r="B265" s="29"/>
      <c r="C265" s="28"/>
      <c r="D265" s="179" t="s">
        <v>308</v>
      </c>
      <c r="E265" s="28"/>
      <c r="F265" s="180" t="s">
        <v>509</v>
      </c>
      <c r="G265" s="28"/>
      <c r="H265" s="28"/>
      <c r="I265" s="28"/>
      <c r="J265" s="28"/>
      <c r="K265" s="28"/>
      <c r="L265" s="29"/>
      <c r="M265" s="181"/>
      <c r="N265" s="182"/>
      <c r="O265" s="66"/>
      <c r="P265" s="66"/>
      <c r="Q265" s="66"/>
      <c r="R265" s="66"/>
      <c r="S265" s="66"/>
      <c r="T265" s="67"/>
      <c r="U265" s="28"/>
      <c r="V265" s="28"/>
      <c r="W265" s="28"/>
      <c r="X265" s="28"/>
      <c r="Y265" s="28"/>
      <c r="Z265" s="28"/>
      <c r="AA265" s="28"/>
      <c r="AB265" s="28"/>
      <c r="AC265" s="28"/>
      <c r="AD265" s="28"/>
      <c r="AE265" s="28"/>
      <c r="AT265" s="13" t="s">
        <v>308</v>
      </c>
      <c r="AU265" s="13" t="s">
        <v>270</v>
      </c>
    </row>
    <row r="266" s="183" customFormat="true" ht="12.8" hidden="false" customHeight="false" outlineLevel="0" collapsed="false">
      <c r="B266" s="184"/>
      <c r="D266" s="179" t="s">
        <v>310</v>
      </c>
      <c r="E266" s="185"/>
      <c r="F266" s="186" t="s">
        <v>510</v>
      </c>
      <c r="H266" s="185"/>
      <c r="L266" s="184"/>
      <c r="M266" s="187"/>
      <c r="N266" s="188"/>
      <c r="O266" s="188"/>
      <c r="P266" s="188"/>
      <c r="Q266" s="188"/>
      <c r="R266" s="188"/>
      <c r="S266" s="188"/>
      <c r="T266" s="189"/>
      <c r="AT266" s="185" t="s">
        <v>310</v>
      </c>
      <c r="AU266" s="185" t="s">
        <v>270</v>
      </c>
      <c r="AV266" s="183" t="s">
        <v>270</v>
      </c>
      <c r="AW266" s="183" t="s">
        <v>219</v>
      </c>
      <c r="AX266" s="183" t="s">
        <v>262</v>
      </c>
      <c r="AY266" s="185" t="s">
        <v>301</v>
      </c>
    </row>
    <row r="267" s="190" customFormat="true" ht="12.8" hidden="false" customHeight="false" outlineLevel="0" collapsed="false">
      <c r="B267" s="191"/>
      <c r="D267" s="179" t="s">
        <v>310</v>
      </c>
      <c r="E267" s="192"/>
      <c r="F267" s="193" t="s">
        <v>511</v>
      </c>
      <c r="H267" s="194" t="n">
        <v>264</v>
      </c>
      <c r="L267" s="191"/>
      <c r="M267" s="195"/>
      <c r="N267" s="196"/>
      <c r="O267" s="196"/>
      <c r="P267" s="196"/>
      <c r="Q267" s="196"/>
      <c r="R267" s="196"/>
      <c r="S267" s="196"/>
      <c r="T267" s="197"/>
      <c r="AT267" s="192" t="s">
        <v>310</v>
      </c>
      <c r="AU267" s="192" t="s">
        <v>270</v>
      </c>
      <c r="AV267" s="190" t="s">
        <v>272</v>
      </c>
      <c r="AW267" s="190" t="s">
        <v>219</v>
      </c>
      <c r="AX267" s="190" t="s">
        <v>262</v>
      </c>
      <c r="AY267" s="192" t="s">
        <v>301</v>
      </c>
    </row>
    <row r="268" s="198" customFormat="true" ht="12.8" hidden="false" customHeight="false" outlineLevel="0" collapsed="false">
      <c r="B268" s="199"/>
      <c r="D268" s="179" t="s">
        <v>310</v>
      </c>
      <c r="E268" s="200"/>
      <c r="F268" s="201" t="s">
        <v>313</v>
      </c>
      <c r="H268" s="202" t="n">
        <v>264</v>
      </c>
      <c r="L268" s="199"/>
      <c r="M268" s="203"/>
      <c r="N268" s="204"/>
      <c r="O268" s="204"/>
      <c r="P268" s="204"/>
      <c r="Q268" s="204"/>
      <c r="R268" s="204"/>
      <c r="S268" s="204"/>
      <c r="T268" s="205"/>
      <c r="AT268" s="200" t="s">
        <v>310</v>
      </c>
      <c r="AU268" s="200" t="s">
        <v>270</v>
      </c>
      <c r="AV268" s="198" t="s">
        <v>307</v>
      </c>
      <c r="AW268" s="198" t="s">
        <v>219</v>
      </c>
      <c r="AX268" s="198" t="s">
        <v>270</v>
      </c>
      <c r="AY268" s="200" t="s">
        <v>301</v>
      </c>
    </row>
    <row r="269" s="33" customFormat="true" ht="12.8" hidden="false" customHeight="false" outlineLevel="0" collapsed="false">
      <c r="A269" s="28"/>
      <c r="B269" s="166"/>
      <c r="C269" s="167" t="s">
        <v>512</v>
      </c>
      <c r="D269" s="167" t="s">
        <v>302</v>
      </c>
      <c r="E269" s="168" t="s">
        <v>513</v>
      </c>
      <c r="F269" s="169" t="s">
        <v>514</v>
      </c>
      <c r="G269" s="170" t="s">
        <v>322</v>
      </c>
      <c r="H269" s="171" t="n">
        <v>33</v>
      </c>
      <c r="I269" s="172" t="n">
        <v>20.94</v>
      </c>
      <c r="J269" s="172" t="n">
        <f aca="false">ROUND(I269*H269,2)</f>
        <v>691.02</v>
      </c>
      <c r="K269" s="169" t="s">
        <v>306</v>
      </c>
      <c r="L269" s="29"/>
      <c r="M269" s="173"/>
      <c r="N269" s="174" t="s">
        <v>229</v>
      </c>
      <c r="O269" s="175" t="n">
        <v>0.005</v>
      </c>
      <c r="P269" s="175" t="n">
        <f aca="false">O269*H269</f>
        <v>0.165</v>
      </c>
      <c r="Q269" s="175" t="n">
        <v>0</v>
      </c>
      <c r="R269" s="175" t="n">
        <f aca="false">Q269*H269</f>
        <v>0</v>
      </c>
      <c r="S269" s="175" t="n">
        <v>0</v>
      </c>
      <c r="T269" s="176" t="n">
        <f aca="false">S269*H269</f>
        <v>0</v>
      </c>
      <c r="U269" s="28"/>
      <c r="V269" s="28"/>
      <c r="W269" s="28"/>
      <c r="X269" s="28"/>
      <c r="Y269" s="28"/>
      <c r="Z269" s="28"/>
      <c r="AA269" s="28"/>
      <c r="AB269" s="28"/>
      <c r="AC269" s="28"/>
      <c r="AD269" s="28"/>
      <c r="AE269" s="28"/>
      <c r="AR269" s="177" t="s">
        <v>307</v>
      </c>
      <c r="AT269" s="177" t="s">
        <v>302</v>
      </c>
      <c r="AU269" s="177" t="s">
        <v>270</v>
      </c>
      <c r="AY269" s="13" t="s">
        <v>301</v>
      </c>
      <c r="BE269" s="178" t="n">
        <f aca="false">IF(N269="základní",J269,0)</f>
        <v>691.02</v>
      </c>
      <c r="BF269" s="178" t="n">
        <f aca="false">IF(N269="snížená",J269,0)</f>
        <v>0</v>
      </c>
      <c r="BG269" s="178" t="n">
        <f aca="false">IF(N269="zákl. přenesená",J269,0)</f>
        <v>0</v>
      </c>
      <c r="BH269" s="178" t="n">
        <f aca="false">IF(N269="sníž. přenesená",J269,0)</f>
        <v>0</v>
      </c>
      <c r="BI269" s="178" t="n">
        <f aca="false">IF(N269="nulová",J269,0)</f>
        <v>0</v>
      </c>
      <c r="BJ269" s="13" t="s">
        <v>270</v>
      </c>
      <c r="BK269" s="178" t="n">
        <f aca="false">ROUND(I269*H269,2)</f>
        <v>691.02</v>
      </c>
      <c r="BL269" s="13" t="s">
        <v>307</v>
      </c>
      <c r="BM269" s="177" t="s">
        <v>515</v>
      </c>
    </row>
    <row r="270" s="33" customFormat="true" ht="18.05" hidden="false" customHeight="false" outlineLevel="0" collapsed="false">
      <c r="A270" s="28"/>
      <c r="B270" s="29"/>
      <c r="C270" s="28"/>
      <c r="D270" s="179" t="s">
        <v>308</v>
      </c>
      <c r="E270" s="28"/>
      <c r="F270" s="180" t="s">
        <v>516</v>
      </c>
      <c r="G270" s="28"/>
      <c r="H270" s="28"/>
      <c r="I270" s="28"/>
      <c r="J270" s="28"/>
      <c r="K270" s="28"/>
      <c r="L270" s="29"/>
      <c r="M270" s="181"/>
      <c r="N270" s="182"/>
      <c r="O270" s="66"/>
      <c r="P270" s="66"/>
      <c r="Q270" s="66"/>
      <c r="R270" s="66"/>
      <c r="S270" s="66"/>
      <c r="T270" s="67"/>
      <c r="U270" s="28"/>
      <c r="V270" s="28"/>
      <c r="W270" s="28"/>
      <c r="X270" s="28"/>
      <c r="Y270" s="28"/>
      <c r="Z270" s="28"/>
      <c r="AA270" s="28"/>
      <c r="AB270" s="28"/>
      <c r="AC270" s="28"/>
      <c r="AD270" s="28"/>
      <c r="AE270" s="28"/>
      <c r="AT270" s="13" t="s">
        <v>308</v>
      </c>
      <c r="AU270" s="13" t="s">
        <v>270</v>
      </c>
    </row>
    <row r="271" s="183" customFormat="true" ht="12.8" hidden="false" customHeight="false" outlineLevel="0" collapsed="false">
      <c r="B271" s="184"/>
      <c r="D271" s="179" t="s">
        <v>310</v>
      </c>
      <c r="E271" s="185"/>
      <c r="F271" s="186" t="s">
        <v>482</v>
      </c>
      <c r="H271" s="185"/>
      <c r="L271" s="184"/>
      <c r="M271" s="187"/>
      <c r="N271" s="188"/>
      <c r="O271" s="188"/>
      <c r="P271" s="188"/>
      <c r="Q271" s="188"/>
      <c r="R271" s="188"/>
      <c r="S271" s="188"/>
      <c r="T271" s="189"/>
      <c r="AT271" s="185" t="s">
        <v>310</v>
      </c>
      <c r="AU271" s="185" t="s">
        <v>270</v>
      </c>
      <c r="AV271" s="183" t="s">
        <v>270</v>
      </c>
      <c r="AW271" s="183" t="s">
        <v>219</v>
      </c>
      <c r="AX271" s="183" t="s">
        <v>262</v>
      </c>
      <c r="AY271" s="185" t="s">
        <v>301</v>
      </c>
    </row>
    <row r="272" s="190" customFormat="true" ht="12.8" hidden="false" customHeight="false" outlineLevel="0" collapsed="false">
      <c r="B272" s="191"/>
      <c r="D272" s="179" t="s">
        <v>310</v>
      </c>
      <c r="E272" s="192"/>
      <c r="F272" s="193" t="s">
        <v>464</v>
      </c>
      <c r="H272" s="194" t="n">
        <v>33</v>
      </c>
      <c r="L272" s="191"/>
      <c r="M272" s="195"/>
      <c r="N272" s="196"/>
      <c r="O272" s="196"/>
      <c r="P272" s="196"/>
      <c r="Q272" s="196"/>
      <c r="R272" s="196"/>
      <c r="S272" s="196"/>
      <c r="T272" s="197"/>
      <c r="AT272" s="192" t="s">
        <v>310</v>
      </c>
      <c r="AU272" s="192" t="s">
        <v>270</v>
      </c>
      <c r="AV272" s="190" t="s">
        <v>272</v>
      </c>
      <c r="AW272" s="190" t="s">
        <v>219</v>
      </c>
      <c r="AX272" s="190" t="s">
        <v>262</v>
      </c>
      <c r="AY272" s="192" t="s">
        <v>301</v>
      </c>
    </row>
    <row r="273" s="198" customFormat="true" ht="12.8" hidden="false" customHeight="false" outlineLevel="0" collapsed="false">
      <c r="B273" s="199"/>
      <c r="D273" s="179" t="s">
        <v>310</v>
      </c>
      <c r="E273" s="200"/>
      <c r="F273" s="201" t="s">
        <v>313</v>
      </c>
      <c r="H273" s="202" t="n">
        <v>33</v>
      </c>
      <c r="L273" s="199"/>
      <c r="M273" s="203"/>
      <c r="N273" s="204"/>
      <c r="O273" s="204"/>
      <c r="P273" s="204"/>
      <c r="Q273" s="204"/>
      <c r="R273" s="204"/>
      <c r="S273" s="204"/>
      <c r="T273" s="205"/>
      <c r="AT273" s="200" t="s">
        <v>310</v>
      </c>
      <c r="AU273" s="200" t="s">
        <v>270</v>
      </c>
      <c r="AV273" s="198" t="s">
        <v>307</v>
      </c>
      <c r="AW273" s="198" t="s">
        <v>219</v>
      </c>
      <c r="AX273" s="198" t="s">
        <v>270</v>
      </c>
      <c r="AY273" s="200" t="s">
        <v>301</v>
      </c>
    </row>
    <row r="274" s="33" customFormat="true" ht="12.8" hidden="false" customHeight="false" outlineLevel="0" collapsed="false">
      <c r="A274" s="28"/>
      <c r="B274" s="166"/>
      <c r="C274" s="167" t="s">
        <v>414</v>
      </c>
      <c r="D274" s="167" t="s">
        <v>302</v>
      </c>
      <c r="E274" s="168" t="s">
        <v>517</v>
      </c>
      <c r="F274" s="169" t="s">
        <v>518</v>
      </c>
      <c r="G274" s="170" t="s">
        <v>322</v>
      </c>
      <c r="H274" s="171" t="n">
        <v>33</v>
      </c>
      <c r="I274" s="172" t="n">
        <v>27.52</v>
      </c>
      <c r="J274" s="172" t="n">
        <f aca="false">ROUND(I274*H274,2)</f>
        <v>908.16</v>
      </c>
      <c r="K274" s="169" t="s">
        <v>306</v>
      </c>
      <c r="L274" s="29"/>
      <c r="M274" s="173"/>
      <c r="N274" s="174" t="s">
        <v>229</v>
      </c>
      <c r="O274" s="175" t="n">
        <v>0.006</v>
      </c>
      <c r="P274" s="175" t="n">
        <f aca="false">O274*H274</f>
        <v>0.198</v>
      </c>
      <c r="Q274" s="175" t="n">
        <v>0</v>
      </c>
      <c r="R274" s="175" t="n">
        <f aca="false">Q274*H274</f>
        <v>0</v>
      </c>
      <c r="S274" s="175" t="n">
        <v>0</v>
      </c>
      <c r="T274" s="176" t="n">
        <f aca="false">S274*H274</f>
        <v>0</v>
      </c>
      <c r="U274" s="28"/>
      <c r="V274" s="28"/>
      <c r="W274" s="28"/>
      <c r="X274" s="28"/>
      <c r="Y274" s="28"/>
      <c r="Z274" s="28"/>
      <c r="AA274" s="28"/>
      <c r="AB274" s="28"/>
      <c r="AC274" s="28"/>
      <c r="AD274" s="28"/>
      <c r="AE274" s="28"/>
      <c r="AR274" s="177" t="s">
        <v>307</v>
      </c>
      <c r="AT274" s="177" t="s">
        <v>302</v>
      </c>
      <c r="AU274" s="177" t="s">
        <v>270</v>
      </c>
      <c r="AY274" s="13" t="s">
        <v>301</v>
      </c>
      <c r="BE274" s="178" t="n">
        <f aca="false">IF(N274="základní",J274,0)</f>
        <v>908.16</v>
      </c>
      <c r="BF274" s="178" t="n">
        <f aca="false">IF(N274="snížená",J274,0)</f>
        <v>0</v>
      </c>
      <c r="BG274" s="178" t="n">
        <f aca="false">IF(N274="zákl. přenesená",J274,0)</f>
        <v>0</v>
      </c>
      <c r="BH274" s="178" t="n">
        <f aca="false">IF(N274="sníž. přenesená",J274,0)</f>
        <v>0</v>
      </c>
      <c r="BI274" s="178" t="n">
        <f aca="false">IF(N274="nulová",J274,0)</f>
        <v>0</v>
      </c>
      <c r="BJ274" s="13" t="s">
        <v>270</v>
      </c>
      <c r="BK274" s="178" t="n">
        <f aca="false">ROUND(I274*H274,2)</f>
        <v>908.16</v>
      </c>
      <c r="BL274" s="13" t="s">
        <v>307</v>
      </c>
      <c r="BM274" s="177" t="s">
        <v>519</v>
      </c>
    </row>
    <row r="275" s="33" customFormat="true" ht="18.05" hidden="false" customHeight="false" outlineLevel="0" collapsed="false">
      <c r="A275" s="28"/>
      <c r="B275" s="29"/>
      <c r="C275" s="28"/>
      <c r="D275" s="179" t="s">
        <v>308</v>
      </c>
      <c r="E275" s="28"/>
      <c r="F275" s="180" t="s">
        <v>520</v>
      </c>
      <c r="G275" s="28"/>
      <c r="H275" s="28"/>
      <c r="I275" s="28"/>
      <c r="J275" s="28"/>
      <c r="K275" s="28"/>
      <c r="L275" s="29"/>
      <c r="M275" s="181"/>
      <c r="N275" s="182"/>
      <c r="O275" s="66"/>
      <c r="P275" s="66"/>
      <c r="Q275" s="66"/>
      <c r="R275" s="66"/>
      <c r="S275" s="66"/>
      <c r="T275" s="67"/>
      <c r="U275" s="28"/>
      <c r="V275" s="28"/>
      <c r="W275" s="28"/>
      <c r="X275" s="28"/>
      <c r="Y275" s="28"/>
      <c r="Z275" s="28"/>
      <c r="AA275" s="28"/>
      <c r="AB275" s="28"/>
      <c r="AC275" s="28"/>
      <c r="AD275" s="28"/>
      <c r="AE275" s="28"/>
      <c r="AT275" s="13" t="s">
        <v>308</v>
      </c>
      <c r="AU275" s="13" t="s">
        <v>270</v>
      </c>
    </row>
    <row r="276" s="183" customFormat="true" ht="12.8" hidden="false" customHeight="false" outlineLevel="0" collapsed="false">
      <c r="B276" s="184"/>
      <c r="D276" s="179" t="s">
        <v>310</v>
      </c>
      <c r="E276" s="185"/>
      <c r="F276" s="186" t="s">
        <v>482</v>
      </c>
      <c r="H276" s="185"/>
      <c r="L276" s="184"/>
      <c r="M276" s="187"/>
      <c r="N276" s="188"/>
      <c r="O276" s="188"/>
      <c r="P276" s="188"/>
      <c r="Q276" s="188"/>
      <c r="R276" s="188"/>
      <c r="S276" s="188"/>
      <c r="T276" s="189"/>
      <c r="AT276" s="185" t="s">
        <v>310</v>
      </c>
      <c r="AU276" s="185" t="s">
        <v>270</v>
      </c>
      <c r="AV276" s="183" t="s">
        <v>270</v>
      </c>
      <c r="AW276" s="183" t="s">
        <v>219</v>
      </c>
      <c r="AX276" s="183" t="s">
        <v>262</v>
      </c>
      <c r="AY276" s="185" t="s">
        <v>301</v>
      </c>
    </row>
    <row r="277" s="190" customFormat="true" ht="12.8" hidden="false" customHeight="false" outlineLevel="0" collapsed="false">
      <c r="B277" s="191"/>
      <c r="D277" s="179" t="s">
        <v>310</v>
      </c>
      <c r="E277" s="192"/>
      <c r="F277" s="193" t="s">
        <v>464</v>
      </c>
      <c r="H277" s="194" t="n">
        <v>33</v>
      </c>
      <c r="L277" s="191"/>
      <c r="M277" s="195"/>
      <c r="N277" s="196"/>
      <c r="O277" s="196"/>
      <c r="P277" s="196"/>
      <c r="Q277" s="196"/>
      <c r="R277" s="196"/>
      <c r="S277" s="196"/>
      <c r="T277" s="197"/>
      <c r="AT277" s="192" t="s">
        <v>310</v>
      </c>
      <c r="AU277" s="192" t="s">
        <v>270</v>
      </c>
      <c r="AV277" s="190" t="s">
        <v>272</v>
      </c>
      <c r="AW277" s="190" t="s">
        <v>219</v>
      </c>
      <c r="AX277" s="190" t="s">
        <v>262</v>
      </c>
      <c r="AY277" s="192" t="s">
        <v>301</v>
      </c>
    </row>
    <row r="278" s="198" customFormat="true" ht="12.8" hidden="false" customHeight="false" outlineLevel="0" collapsed="false">
      <c r="B278" s="199"/>
      <c r="D278" s="179" t="s">
        <v>310</v>
      </c>
      <c r="E278" s="200"/>
      <c r="F278" s="201" t="s">
        <v>313</v>
      </c>
      <c r="H278" s="202" t="n">
        <v>33</v>
      </c>
      <c r="L278" s="199"/>
      <c r="M278" s="203"/>
      <c r="N278" s="204"/>
      <c r="O278" s="204"/>
      <c r="P278" s="204"/>
      <c r="Q278" s="204"/>
      <c r="R278" s="204"/>
      <c r="S278" s="204"/>
      <c r="T278" s="205"/>
      <c r="AT278" s="200" t="s">
        <v>310</v>
      </c>
      <c r="AU278" s="200" t="s">
        <v>270</v>
      </c>
      <c r="AV278" s="198" t="s">
        <v>307</v>
      </c>
      <c r="AW278" s="198" t="s">
        <v>219</v>
      </c>
      <c r="AX278" s="198" t="s">
        <v>270</v>
      </c>
      <c r="AY278" s="200" t="s">
        <v>301</v>
      </c>
    </row>
    <row r="279" s="33" customFormat="true" ht="12.8" hidden="false" customHeight="false" outlineLevel="0" collapsed="false">
      <c r="A279" s="28"/>
      <c r="B279" s="166"/>
      <c r="C279" s="167" t="s">
        <v>326</v>
      </c>
      <c r="D279" s="167" t="s">
        <v>302</v>
      </c>
      <c r="E279" s="168" t="s">
        <v>521</v>
      </c>
      <c r="F279" s="169" t="s">
        <v>522</v>
      </c>
      <c r="G279" s="170" t="s">
        <v>523</v>
      </c>
      <c r="H279" s="171" t="n">
        <v>7.45</v>
      </c>
      <c r="I279" s="172" t="n">
        <v>2000</v>
      </c>
      <c r="J279" s="172" t="n">
        <f aca="false">ROUND(I279*H279,2)</f>
        <v>14900</v>
      </c>
      <c r="K279" s="169" t="s">
        <v>524</v>
      </c>
      <c r="L279" s="29"/>
      <c r="M279" s="173"/>
      <c r="N279" s="174" t="s">
        <v>229</v>
      </c>
      <c r="O279" s="175" t="n">
        <v>0</v>
      </c>
      <c r="P279" s="175" t="n">
        <f aca="false">O279*H279</f>
        <v>0</v>
      </c>
      <c r="Q279" s="175" t="n">
        <v>0</v>
      </c>
      <c r="R279" s="175" t="n">
        <f aca="false">Q279*H279</f>
        <v>0</v>
      </c>
      <c r="S279" s="175" t="n">
        <v>0</v>
      </c>
      <c r="T279" s="176" t="n">
        <f aca="false">S279*H279</f>
        <v>0</v>
      </c>
      <c r="U279" s="28"/>
      <c r="V279" s="28"/>
      <c r="W279" s="28"/>
      <c r="X279" s="28"/>
      <c r="Y279" s="28"/>
      <c r="Z279" s="28"/>
      <c r="AA279" s="28"/>
      <c r="AB279" s="28"/>
      <c r="AC279" s="28"/>
      <c r="AD279" s="28"/>
      <c r="AE279" s="28"/>
      <c r="AR279" s="177" t="s">
        <v>307</v>
      </c>
      <c r="AT279" s="177" t="s">
        <v>302</v>
      </c>
      <c r="AU279" s="177" t="s">
        <v>270</v>
      </c>
      <c r="AY279" s="13" t="s">
        <v>301</v>
      </c>
      <c r="BE279" s="178" t="n">
        <f aca="false">IF(N279="základní",J279,0)</f>
        <v>14900</v>
      </c>
      <c r="BF279" s="178" t="n">
        <f aca="false">IF(N279="snížená",J279,0)</f>
        <v>0</v>
      </c>
      <c r="BG279" s="178" t="n">
        <f aca="false">IF(N279="zákl. přenesená",J279,0)</f>
        <v>0</v>
      </c>
      <c r="BH279" s="178" t="n">
        <f aca="false">IF(N279="sníž. přenesená",J279,0)</f>
        <v>0</v>
      </c>
      <c r="BI279" s="178" t="n">
        <f aca="false">IF(N279="nulová",J279,0)</f>
        <v>0</v>
      </c>
      <c r="BJ279" s="13" t="s">
        <v>270</v>
      </c>
      <c r="BK279" s="178" t="n">
        <f aca="false">ROUND(I279*H279,2)</f>
        <v>14900</v>
      </c>
      <c r="BL279" s="13" t="s">
        <v>307</v>
      </c>
      <c r="BM279" s="177" t="s">
        <v>525</v>
      </c>
    </row>
    <row r="280" s="33" customFormat="true" ht="12.8" hidden="false" customHeight="false" outlineLevel="0" collapsed="false">
      <c r="A280" s="28"/>
      <c r="B280" s="29"/>
      <c r="C280" s="28"/>
      <c r="D280" s="179" t="s">
        <v>308</v>
      </c>
      <c r="E280" s="28"/>
      <c r="F280" s="180" t="s">
        <v>522</v>
      </c>
      <c r="G280" s="28"/>
      <c r="H280" s="28"/>
      <c r="I280" s="28"/>
      <c r="J280" s="28"/>
      <c r="K280" s="28"/>
      <c r="L280" s="29"/>
      <c r="M280" s="181"/>
      <c r="N280" s="182"/>
      <c r="O280" s="66"/>
      <c r="P280" s="66"/>
      <c r="Q280" s="66"/>
      <c r="R280" s="66"/>
      <c r="S280" s="66"/>
      <c r="T280" s="67"/>
      <c r="U280" s="28"/>
      <c r="V280" s="28"/>
      <c r="W280" s="28"/>
      <c r="X280" s="28"/>
      <c r="Y280" s="28"/>
      <c r="Z280" s="28"/>
      <c r="AA280" s="28"/>
      <c r="AB280" s="28"/>
      <c r="AC280" s="28"/>
      <c r="AD280" s="28"/>
      <c r="AE280" s="28"/>
      <c r="AT280" s="13" t="s">
        <v>308</v>
      </c>
      <c r="AU280" s="13" t="s">
        <v>270</v>
      </c>
    </row>
    <row r="281" s="183" customFormat="true" ht="12.8" hidden="false" customHeight="false" outlineLevel="0" collapsed="false">
      <c r="B281" s="184"/>
      <c r="D281" s="179" t="s">
        <v>310</v>
      </c>
      <c r="E281" s="185"/>
      <c r="F281" s="186" t="s">
        <v>526</v>
      </c>
      <c r="H281" s="185"/>
      <c r="L281" s="184"/>
      <c r="M281" s="187"/>
      <c r="N281" s="188"/>
      <c r="O281" s="188"/>
      <c r="P281" s="188"/>
      <c r="Q281" s="188"/>
      <c r="R281" s="188"/>
      <c r="S281" s="188"/>
      <c r="T281" s="189"/>
      <c r="AT281" s="185" t="s">
        <v>310</v>
      </c>
      <c r="AU281" s="185" t="s">
        <v>270</v>
      </c>
      <c r="AV281" s="183" t="s">
        <v>270</v>
      </c>
      <c r="AW281" s="183" t="s">
        <v>219</v>
      </c>
      <c r="AX281" s="183" t="s">
        <v>262</v>
      </c>
      <c r="AY281" s="185" t="s">
        <v>301</v>
      </c>
    </row>
    <row r="282" s="190" customFormat="true" ht="12.8" hidden="false" customHeight="false" outlineLevel="0" collapsed="false">
      <c r="B282" s="191"/>
      <c r="D282" s="179" t="s">
        <v>310</v>
      </c>
      <c r="E282" s="192"/>
      <c r="F282" s="193" t="s">
        <v>527</v>
      </c>
      <c r="H282" s="194" t="n">
        <v>7.45</v>
      </c>
      <c r="L282" s="191"/>
      <c r="M282" s="195"/>
      <c r="N282" s="196"/>
      <c r="O282" s="196"/>
      <c r="P282" s="196"/>
      <c r="Q282" s="196"/>
      <c r="R282" s="196"/>
      <c r="S282" s="196"/>
      <c r="T282" s="197"/>
      <c r="AT282" s="192" t="s">
        <v>310</v>
      </c>
      <c r="AU282" s="192" t="s">
        <v>270</v>
      </c>
      <c r="AV282" s="190" t="s">
        <v>272</v>
      </c>
      <c r="AW282" s="190" t="s">
        <v>219</v>
      </c>
      <c r="AX282" s="190" t="s">
        <v>262</v>
      </c>
      <c r="AY282" s="192" t="s">
        <v>301</v>
      </c>
    </row>
    <row r="283" s="198" customFormat="true" ht="12.8" hidden="false" customHeight="false" outlineLevel="0" collapsed="false">
      <c r="B283" s="199"/>
      <c r="D283" s="179" t="s">
        <v>310</v>
      </c>
      <c r="E283" s="200"/>
      <c r="F283" s="201" t="s">
        <v>313</v>
      </c>
      <c r="H283" s="202" t="n">
        <v>7.45</v>
      </c>
      <c r="L283" s="199"/>
      <c r="M283" s="203"/>
      <c r="N283" s="204"/>
      <c r="O283" s="204"/>
      <c r="P283" s="204"/>
      <c r="Q283" s="204"/>
      <c r="R283" s="204"/>
      <c r="S283" s="204"/>
      <c r="T283" s="205"/>
      <c r="AT283" s="200" t="s">
        <v>310</v>
      </c>
      <c r="AU283" s="200" t="s">
        <v>270</v>
      </c>
      <c r="AV283" s="198" t="s">
        <v>307</v>
      </c>
      <c r="AW283" s="198" t="s">
        <v>219</v>
      </c>
      <c r="AX283" s="198" t="s">
        <v>270</v>
      </c>
      <c r="AY283" s="200" t="s">
        <v>301</v>
      </c>
    </row>
    <row r="284" s="33" customFormat="true" ht="12.8" hidden="false" customHeight="false" outlineLevel="0" collapsed="false">
      <c r="A284" s="28"/>
      <c r="B284" s="166"/>
      <c r="C284" s="167" t="s">
        <v>418</v>
      </c>
      <c r="D284" s="167" t="s">
        <v>302</v>
      </c>
      <c r="E284" s="168" t="s">
        <v>528</v>
      </c>
      <c r="F284" s="169" t="s">
        <v>529</v>
      </c>
      <c r="G284" s="170" t="s">
        <v>523</v>
      </c>
      <c r="H284" s="171" t="n">
        <v>-4.119</v>
      </c>
      <c r="I284" s="172" t="n">
        <v>2650</v>
      </c>
      <c r="J284" s="172" t="n">
        <f aca="false">ROUND(I284*H284,2)</f>
        <v>-10915.35</v>
      </c>
      <c r="K284" s="169" t="s">
        <v>524</v>
      </c>
      <c r="L284" s="29"/>
      <c r="M284" s="173"/>
      <c r="N284" s="174" t="s">
        <v>229</v>
      </c>
      <c r="O284" s="175" t="n">
        <v>0</v>
      </c>
      <c r="P284" s="175" t="n">
        <f aca="false">O284*H284</f>
        <v>-0</v>
      </c>
      <c r="Q284" s="175" t="n">
        <v>0</v>
      </c>
      <c r="R284" s="175" t="n">
        <f aca="false">Q284*H284</f>
        <v>-0</v>
      </c>
      <c r="S284" s="175" t="n">
        <v>0</v>
      </c>
      <c r="T284" s="176" t="n">
        <f aca="false">S284*H284</f>
        <v>-0</v>
      </c>
      <c r="U284" s="28"/>
      <c r="V284" s="28"/>
      <c r="W284" s="28"/>
      <c r="X284" s="28"/>
      <c r="Y284" s="28"/>
      <c r="Z284" s="28"/>
      <c r="AA284" s="28"/>
      <c r="AB284" s="28"/>
      <c r="AC284" s="28"/>
      <c r="AD284" s="28"/>
      <c r="AE284" s="28"/>
      <c r="AR284" s="177" t="s">
        <v>307</v>
      </c>
      <c r="AT284" s="177" t="s">
        <v>302</v>
      </c>
      <c r="AU284" s="177" t="s">
        <v>270</v>
      </c>
      <c r="AY284" s="13" t="s">
        <v>301</v>
      </c>
      <c r="BE284" s="178" t="n">
        <f aca="false">IF(N284="základní",J284,0)</f>
        <v>-10915.35</v>
      </c>
      <c r="BF284" s="178" t="n">
        <f aca="false">IF(N284="snížená",J284,0)</f>
        <v>0</v>
      </c>
      <c r="BG284" s="178" t="n">
        <f aca="false">IF(N284="zákl. přenesená",J284,0)</f>
        <v>0</v>
      </c>
      <c r="BH284" s="178" t="n">
        <f aca="false">IF(N284="sníž. přenesená",J284,0)</f>
        <v>0</v>
      </c>
      <c r="BI284" s="178" t="n">
        <f aca="false">IF(N284="nulová",J284,0)</f>
        <v>0</v>
      </c>
      <c r="BJ284" s="13" t="s">
        <v>270</v>
      </c>
      <c r="BK284" s="178" t="n">
        <f aca="false">ROUND(I284*H284,2)</f>
        <v>-10915.35</v>
      </c>
      <c r="BL284" s="13" t="s">
        <v>307</v>
      </c>
      <c r="BM284" s="177" t="s">
        <v>530</v>
      </c>
    </row>
    <row r="285" s="33" customFormat="true" ht="12.8" hidden="false" customHeight="false" outlineLevel="0" collapsed="false">
      <c r="A285" s="28"/>
      <c r="B285" s="29"/>
      <c r="C285" s="28"/>
      <c r="D285" s="179" t="s">
        <v>308</v>
      </c>
      <c r="E285" s="28"/>
      <c r="F285" s="180" t="s">
        <v>529</v>
      </c>
      <c r="G285" s="28"/>
      <c r="H285" s="28"/>
      <c r="I285" s="28"/>
      <c r="J285" s="28"/>
      <c r="K285" s="28"/>
      <c r="L285" s="29"/>
      <c r="M285" s="181"/>
      <c r="N285" s="182"/>
      <c r="O285" s="66"/>
      <c r="P285" s="66"/>
      <c r="Q285" s="66"/>
      <c r="R285" s="66"/>
      <c r="S285" s="66"/>
      <c r="T285" s="67"/>
      <c r="U285" s="28"/>
      <c r="V285" s="28"/>
      <c r="W285" s="28"/>
      <c r="X285" s="28"/>
      <c r="Y285" s="28"/>
      <c r="Z285" s="28"/>
      <c r="AA285" s="28"/>
      <c r="AB285" s="28"/>
      <c r="AC285" s="28"/>
      <c r="AD285" s="28"/>
      <c r="AE285" s="28"/>
      <c r="AT285" s="13" t="s">
        <v>308</v>
      </c>
      <c r="AU285" s="13" t="s">
        <v>270</v>
      </c>
    </row>
    <row r="286" s="33" customFormat="true" ht="12.8" hidden="false" customHeight="false" outlineLevel="0" collapsed="false">
      <c r="A286" s="28"/>
      <c r="B286" s="166"/>
      <c r="C286" s="167" t="s">
        <v>531</v>
      </c>
      <c r="D286" s="167" t="s">
        <v>302</v>
      </c>
      <c r="E286" s="168" t="s">
        <v>532</v>
      </c>
      <c r="F286" s="169" t="s">
        <v>533</v>
      </c>
      <c r="G286" s="170" t="s">
        <v>523</v>
      </c>
      <c r="H286" s="171" t="n">
        <v>-25.839</v>
      </c>
      <c r="I286" s="172" t="n">
        <v>1000</v>
      </c>
      <c r="J286" s="172" t="n">
        <f aca="false">ROUND(I286*H286,2)</f>
        <v>-25839</v>
      </c>
      <c r="K286" s="169" t="s">
        <v>524</v>
      </c>
      <c r="L286" s="29"/>
      <c r="M286" s="173"/>
      <c r="N286" s="174" t="s">
        <v>229</v>
      </c>
      <c r="O286" s="175" t="n">
        <v>0</v>
      </c>
      <c r="P286" s="175" t="n">
        <f aca="false">O286*H286</f>
        <v>-0</v>
      </c>
      <c r="Q286" s="175" t="n">
        <v>0</v>
      </c>
      <c r="R286" s="175" t="n">
        <f aca="false">Q286*H286</f>
        <v>-0</v>
      </c>
      <c r="S286" s="175" t="n">
        <v>0</v>
      </c>
      <c r="T286" s="176" t="n">
        <f aca="false">S286*H286</f>
        <v>-0</v>
      </c>
      <c r="U286" s="28"/>
      <c r="V286" s="28"/>
      <c r="W286" s="28"/>
      <c r="X286" s="28"/>
      <c r="Y286" s="28"/>
      <c r="Z286" s="28"/>
      <c r="AA286" s="28"/>
      <c r="AB286" s="28"/>
      <c r="AC286" s="28"/>
      <c r="AD286" s="28"/>
      <c r="AE286" s="28"/>
      <c r="AR286" s="177" t="s">
        <v>307</v>
      </c>
      <c r="AT286" s="177" t="s">
        <v>302</v>
      </c>
      <c r="AU286" s="177" t="s">
        <v>270</v>
      </c>
      <c r="AY286" s="13" t="s">
        <v>301</v>
      </c>
      <c r="BE286" s="178" t="n">
        <f aca="false">IF(N286="základní",J286,0)</f>
        <v>-25839</v>
      </c>
      <c r="BF286" s="178" t="n">
        <f aca="false">IF(N286="snížená",J286,0)</f>
        <v>0</v>
      </c>
      <c r="BG286" s="178" t="n">
        <f aca="false">IF(N286="zákl. přenesená",J286,0)</f>
        <v>0</v>
      </c>
      <c r="BH286" s="178" t="n">
        <f aca="false">IF(N286="sníž. přenesená",J286,0)</f>
        <v>0</v>
      </c>
      <c r="BI286" s="178" t="n">
        <f aca="false">IF(N286="nulová",J286,0)</f>
        <v>0</v>
      </c>
      <c r="BJ286" s="13" t="s">
        <v>270</v>
      </c>
      <c r="BK286" s="178" t="n">
        <f aca="false">ROUND(I286*H286,2)</f>
        <v>-25839</v>
      </c>
      <c r="BL286" s="13" t="s">
        <v>307</v>
      </c>
      <c r="BM286" s="177" t="s">
        <v>534</v>
      </c>
    </row>
    <row r="287" s="33" customFormat="true" ht="12.8" hidden="false" customHeight="false" outlineLevel="0" collapsed="false">
      <c r="A287" s="28"/>
      <c r="B287" s="29"/>
      <c r="C287" s="28"/>
      <c r="D287" s="179" t="s">
        <v>308</v>
      </c>
      <c r="E287" s="28"/>
      <c r="F287" s="180" t="s">
        <v>533</v>
      </c>
      <c r="G287" s="28"/>
      <c r="H287" s="28"/>
      <c r="I287" s="28"/>
      <c r="J287" s="28"/>
      <c r="K287" s="28"/>
      <c r="L287" s="29"/>
      <c r="M287" s="181"/>
      <c r="N287" s="182"/>
      <c r="O287" s="66"/>
      <c r="P287" s="66"/>
      <c r="Q287" s="66"/>
      <c r="R287" s="66"/>
      <c r="S287" s="66"/>
      <c r="T287" s="67"/>
      <c r="U287" s="28"/>
      <c r="V287" s="28"/>
      <c r="W287" s="28"/>
      <c r="X287" s="28"/>
      <c r="Y287" s="28"/>
      <c r="Z287" s="28"/>
      <c r="AA287" s="28"/>
      <c r="AB287" s="28"/>
      <c r="AC287" s="28"/>
      <c r="AD287" s="28"/>
      <c r="AE287" s="28"/>
      <c r="AT287" s="13" t="s">
        <v>308</v>
      </c>
      <c r="AU287" s="13" t="s">
        <v>270</v>
      </c>
    </row>
    <row r="288" s="155" customFormat="true" ht="15" hidden="false" customHeight="false" outlineLevel="0" collapsed="false">
      <c r="B288" s="156"/>
      <c r="D288" s="157" t="s">
        <v>261</v>
      </c>
      <c r="E288" s="158" t="s">
        <v>535</v>
      </c>
      <c r="F288" s="158" t="s">
        <v>536</v>
      </c>
      <c r="J288" s="159" t="n">
        <f aca="false">BK288</f>
        <v>30000</v>
      </c>
      <c r="L288" s="156"/>
      <c r="M288" s="160"/>
      <c r="N288" s="161"/>
      <c r="O288" s="161"/>
      <c r="P288" s="162" t="n">
        <f aca="false">P289+P292+P297</f>
        <v>0</v>
      </c>
      <c r="Q288" s="161"/>
      <c r="R288" s="162" t="n">
        <f aca="false">R289+R292+R297</f>
        <v>0</v>
      </c>
      <c r="S288" s="161"/>
      <c r="T288" s="163" t="n">
        <f aca="false">T289+T292+T297</f>
        <v>0</v>
      </c>
      <c r="AR288" s="157" t="s">
        <v>333</v>
      </c>
      <c r="AT288" s="164" t="s">
        <v>261</v>
      </c>
      <c r="AU288" s="164" t="s">
        <v>262</v>
      </c>
      <c r="AY288" s="157" t="s">
        <v>301</v>
      </c>
      <c r="BK288" s="165" t="n">
        <f aca="false">BK289+BK292+BK297</f>
        <v>30000</v>
      </c>
    </row>
    <row r="289" s="155" customFormat="true" ht="12.8" hidden="false" customHeight="false" outlineLevel="0" collapsed="false">
      <c r="B289" s="156"/>
      <c r="D289" s="157" t="s">
        <v>261</v>
      </c>
      <c r="E289" s="206" t="s">
        <v>537</v>
      </c>
      <c r="F289" s="206" t="s">
        <v>538</v>
      </c>
      <c r="J289" s="207" t="n">
        <f aca="false">BK289</f>
        <v>15000</v>
      </c>
      <c r="L289" s="156"/>
      <c r="M289" s="160"/>
      <c r="N289" s="161"/>
      <c r="O289" s="161"/>
      <c r="P289" s="162" t="n">
        <f aca="false">SUM(P290:P291)</f>
        <v>0</v>
      </c>
      <c r="Q289" s="161"/>
      <c r="R289" s="162" t="n">
        <f aca="false">SUM(R290:R291)</f>
        <v>0</v>
      </c>
      <c r="S289" s="161"/>
      <c r="T289" s="163" t="n">
        <f aca="false">SUM(T290:T291)</f>
        <v>0</v>
      </c>
      <c r="AR289" s="157" t="s">
        <v>333</v>
      </c>
      <c r="AT289" s="164" t="s">
        <v>261</v>
      </c>
      <c r="AU289" s="164" t="s">
        <v>270</v>
      </c>
      <c r="AY289" s="157" t="s">
        <v>301</v>
      </c>
      <c r="BK289" s="165" t="n">
        <f aca="false">SUM(BK290:BK291)</f>
        <v>15000</v>
      </c>
    </row>
    <row r="290" s="33" customFormat="true" ht="12.8" hidden="false" customHeight="false" outlineLevel="0" collapsed="false">
      <c r="A290" s="28"/>
      <c r="B290" s="166"/>
      <c r="C290" s="167" t="s">
        <v>422</v>
      </c>
      <c r="D290" s="167" t="s">
        <v>302</v>
      </c>
      <c r="E290" s="168" t="s">
        <v>539</v>
      </c>
      <c r="F290" s="169" t="s">
        <v>538</v>
      </c>
      <c r="G290" s="170" t="s">
        <v>540</v>
      </c>
      <c r="H290" s="171" t="n">
        <v>1</v>
      </c>
      <c r="I290" s="172" t="n">
        <v>15000</v>
      </c>
      <c r="J290" s="172" t="n">
        <v>15000</v>
      </c>
      <c r="K290" s="169" t="s">
        <v>306</v>
      </c>
      <c r="L290" s="29"/>
      <c r="M290" s="173"/>
      <c r="N290" s="174" t="s">
        <v>229</v>
      </c>
      <c r="O290" s="175" t="n">
        <v>0</v>
      </c>
      <c r="P290" s="175" t="n">
        <f aca="false">O290*H290</f>
        <v>0</v>
      </c>
      <c r="Q290" s="175" t="n">
        <v>0</v>
      </c>
      <c r="R290" s="175" t="n">
        <f aca="false">Q290*H290</f>
        <v>0</v>
      </c>
      <c r="S290" s="175" t="n">
        <v>0</v>
      </c>
      <c r="T290" s="176" t="n">
        <f aca="false">S290*H290</f>
        <v>0</v>
      </c>
      <c r="U290" s="28"/>
      <c r="V290" s="28"/>
      <c r="W290" s="28"/>
      <c r="X290" s="28"/>
      <c r="Y290" s="28"/>
      <c r="Z290" s="28"/>
      <c r="AA290" s="28"/>
      <c r="AB290" s="28"/>
      <c r="AC290" s="28"/>
      <c r="AD290" s="28"/>
      <c r="AE290" s="28"/>
      <c r="AR290" s="177" t="s">
        <v>307</v>
      </c>
      <c r="AT290" s="177" t="s">
        <v>302</v>
      </c>
      <c r="AU290" s="177" t="s">
        <v>272</v>
      </c>
      <c r="AY290" s="13" t="s">
        <v>301</v>
      </c>
      <c r="BE290" s="178" t="n">
        <f aca="false">IF(N290="základní",J290,0)</f>
        <v>15000</v>
      </c>
      <c r="BF290" s="178" t="n">
        <f aca="false">IF(N290="snížená",J290,0)</f>
        <v>0</v>
      </c>
      <c r="BG290" s="178" t="n">
        <f aca="false">IF(N290="zákl. přenesená",J290,0)</f>
        <v>0</v>
      </c>
      <c r="BH290" s="178" t="n">
        <f aca="false">IF(N290="sníž. přenesená",J290,0)</f>
        <v>0</v>
      </c>
      <c r="BI290" s="178" t="n">
        <f aca="false">IF(N290="nulová",J290,0)</f>
        <v>0</v>
      </c>
      <c r="BJ290" s="13" t="s">
        <v>270</v>
      </c>
      <c r="BK290" s="178" t="n">
        <f aca="false">ROUND(I290*H290,2)</f>
        <v>15000</v>
      </c>
      <c r="BL290" s="13" t="s">
        <v>307</v>
      </c>
      <c r="BM290" s="177" t="s">
        <v>541</v>
      </c>
    </row>
    <row r="291" s="33" customFormat="true" ht="12.8" hidden="false" customHeight="false" outlineLevel="0" collapsed="false">
      <c r="A291" s="28"/>
      <c r="B291" s="29"/>
      <c r="C291" s="28"/>
      <c r="D291" s="179" t="s">
        <v>308</v>
      </c>
      <c r="E291" s="28"/>
      <c r="F291" s="180" t="s">
        <v>538</v>
      </c>
      <c r="G291" s="28"/>
      <c r="H291" s="28"/>
      <c r="I291" s="28"/>
      <c r="J291" s="28"/>
      <c r="K291" s="28"/>
      <c r="L291" s="29"/>
      <c r="M291" s="181"/>
      <c r="N291" s="182"/>
      <c r="O291" s="66"/>
      <c r="P291" s="66"/>
      <c r="Q291" s="66"/>
      <c r="R291" s="66"/>
      <c r="S291" s="66"/>
      <c r="T291" s="67"/>
      <c r="U291" s="28"/>
      <c r="V291" s="28"/>
      <c r="W291" s="28"/>
      <c r="X291" s="28"/>
      <c r="Y291" s="28"/>
      <c r="Z291" s="28"/>
      <c r="AA291" s="28"/>
      <c r="AB291" s="28"/>
      <c r="AC291" s="28"/>
      <c r="AD291" s="28"/>
      <c r="AE291" s="28"/>
      <c r="AT291" s="13" t="s">
        <v>308</v>
      </c>
      <c r="AU291" s="13" t="s">
        <v>272</v>
      </c>
    </row>
    <row r="292" s="155" customFormat="true" ht="12.8" hidden="false" customHeight="false" outlineLevel="0" collapsed="false">
      <c r="B292" s="156"/>
      <c r="D292" s="157" t="s">
        <v>261</v>
      </c>
      <c r="E292" s="206" t="s">
        <v>542</v>
      </c>
      <c r="F292" s="206" t="s">
        <v>543</v>
      </c>
      <c r="J292" s="207" t="n">
        <f aca="false">BK292</f>
        <v>10000</v>
      </c>
      <c r="L292" s="156"/>
      <c r="M292" s="160"/>
      <c r="N292" s="161"/>
      <c r="O292" s="161"/>
      <c r="P292" s="162" t="n">
        <f aca="false">SUM(P293:P296)</f>
        <v>0</v>
      </c>
      <c r="Q292" s="161"/>
      <c r="R292" s="162" t="n">
        <f aca="false">SUM(R293:R296)</f>
        <v>0</v>
      </c>
      <c r="S292" s="161"/>
      <c r="T292" s="163" t="n">
        <f aca="false">SUM(T293:T296)</f>
        <v>0</v>
      </c>
      <c r="AR292" s="157" t="s">
        <v>333</v>
      </c>
      <c r="AT292" s="164" t="s">
        <v>261</v>
      </c>
      <c r="AU292" s="164" t="s">
        <v>270</v>
      </c>
      <c r="AY292" s="157" t="s">
        <v>301</v>
      </c>
      <c r="BK292" s="165" t="n">
        <f aca="false">SUM(BK293:BK296)</f>
        <v>10000</v>
      </c>
    </row>
    <row r="293" s="33" customFormat="true" ht="12.8" hidden="false" customHeight="false" outlineLevel="0" collapsed="false">
      <c r="A293" s="28"/>
      <c r="B293" s="166"/>
      <c r="C293" s="167" t="s">
        <v>544</v>
      </c>
      <c r="D293" s="167" t="s">
        <v>302</v>
      </c>
      <c r="E293" s="168" t="s">
        <v>545</v>
      </c>
      <c r="F293" s="169" t="s">
        <v>543</v>
      </c>
      <c r="G293" s="170" t="s">
        <v>540</v>
      </c>
      <c r="H293" s="171" t="n">
        <v>1</v>
      </c>
      <c r="I293" s="172" t="n">
        <v>5000</v>
      </c>
      <c r="J293" s="172" t="n">
        <v>5000</v>
      </c>
      <c r="K293" s="169" t="s">
        <v>306</v>
      </c>
      <c r="L293" s="29"/>
      <c r="M293" s="173"/>
      <c r="N293" s="174" t="s">
        <v>229</v>
      </c>
      <c r="O293" s="175" t="n">
        <v>0</v>
      </c>
      <c r="P293" s="175" t="n">
        <f aca="false">O293*H293</f>
        <v>0</v>
      </c>
      <c r="Q293" s="175" t="n">
        <v>0</v>
      </c>
      <c r="R293" s="175" t="n">
        <f aca="false">Q293*H293</f>
        <v>0</v>
      </c>
      <c r="S293" s="175" t="n">
        <v>0</v>
      </c>
      <c r="T293" s="176" t="n">
        <f aca="false">S293*H293</f>
        <v>0</v>
      </c>
      <c r="U293" s="28"/>
      <c r="V293" s="28"/>
      <c r="W293" s="28"/>
      <c r="X293" s="28"/>
      <c r="Y293" s="28"/>
      <c r="Z293" s="28"/>
      <c r="AA293" s="28"/>
      <c r="AB293" s="28"/>
      <c r="AC293" s="28"/>
      <c r="AD293" s="28"/>
      <c r="AE293" s="28"/>
      <c r="AR293" s="177" t="s">
        <v>307</v>
      </c>
      <c r="AT293" s="177" t="s">
        <v>302</v>
      </c>
      <c r="AU293" s="177" t="s">
        <v>272</v>
      </c>
      <c r="AY293" s="13" t="s">
        <v>301</v>
      </c>
      <c r="BE293" s="178" t="n">
        <f aca="false">IF(N293="základní",J293,0)</f>
        <v>5000</v>
      </c>
      <c r="BF293" s="178" t="n">
        <f aca="false">IF(N293="snížená",J293,0)</f>
        <v>0</v>
      </c>
      <c r="BG293" s="178" t="n">
        <f aca="false">IF(N293="zákl. přenesená",J293,0)</f>
        <v>0</v>
      </c>
      <c r="BH293" s="178" t="n">
        <f aca="false">IF(N293="sníž. přenesená",J293,0)</f>
        <v>0</v>
      </c>
      <c r="BI293" s="178" t="n">
        <f aca="false">IF(N293="nulová",J293,0)</f>
        <v>0</v>
      </c>
      <c r="BJ293" s="13" t="s">
        <v>270</v>
      </c>
      <c r="BK293" s="178" t="n">
        <f aca="false">ROUND(I293*H293,2)</f>
        <v>5000</v>
      </c>
      <c r="BL293" s="13" t="s">
        <v>307</v>
      </c>
      <c r="BM293" s="177" t="s">
        <v>546</v>
      </c>
    </row>
    <row r="294" s="33" customFormat="true" ht="12.8" hidden="false" customHeight="false" outlineLevel="0" collapsed="false">
      <c r="A294" s="28"/>
      <c r="B294" s="29"/>
      <c r="C294" s="28"/>
      <c r="D294" s="179" t="s">
        <v>308</v>
      </c>
      <c r="E294" s="28"/>
      <c r="F294" s="180" t="s">
        <v>543</v>
      </c>
      <c r="G294" s="28"/>
      <c r="H294" s="28"/>
      <c r="I294" s="28"/>
      <c r="J294" s="28"/>
      <c r="K294" s="28"/>
      <c r="L294" s="29"/>
      <c r="M294" s="181"/>
      <c r="N294" s="182"/>
      <c r="O294" s="66"/>
      <c r="P294" s="66"/>
      <c r="Q294" s="66"/>
      <c r="R294" s="66"/>
      <c r="S294" s="66"/>
      <c r="T294" s="67"/>
      <c r="U294" s="28"/>
      <c r="V294" s="28"/>
      <c r="W294" s="28"/>
      <c r="X294" s="28"/>
      <c r="Y294" s="28"/>
      <c r="Z294" s="28"/>
      <c r="AA294" s="28"/>
      <c r="AB294" s="28"/>
      <c r="AC294" s="28"/>
      <c r="AD294" s="28"/>
      <c r="AE294" s="28"/>
      <c r="AT294" s="13" t="s">
        <v>308</v>
      </c>
      <c r="AU294" s="13" t="s">
        <v>272</v>
      </c>
    </row>
    <row r="295" s="33" customFormat="true" ht="12.8" hidden="false" customHeight="false" outlineLevel="0" collapsed="false">
      <c r="A295" s="28"/>
      <c r="B295" s="166"/>
      <c r="C295" s="167" t="s">
        <v>426</v>
      </c>
      <c r="D295" s="167" t="s">
        <v>302</v>
      </c>
      <c r="E295" s="168" t="s">
        <v>547</v>
      </c>
      <c r="F295" s="169" t="s">
        <v>548</v>
      </c>
      <c r="G295" s="170" t="s">
        <v>540</v>
      </c>
      <c r="H295" s="171" t="n">
        <v>1</v>
      </c>
      <c r="I295" s="172" t="n">
        <v>5000</v>
      </c>
      <c r="J295" s="172" t="n">
        <v>5000</v>
      </c>
      <c r="K295" s="169" t="s">
        <v>306</v>
      </c>
      <c r="L295" s="29"/>
      <c r="M295" s="173"/>
      <c r="N295" s="174" t="s">
        <v>229</v>
      </c>
      <c r="O295" s="175" t="n">
        <v>0</v>
      </c>
      <c r="P295" s="175" t="n">
        <f aca="false">O295*H295</f>
        <v>0</v>
      </c>
      <c r="Q295" s="175" t="n">
        <v>0</v>
      </c>
      <c r="R295" s="175" t="n">
        <f aca="false">Q295*H295</f>
        <v>0</v>
      </c>
      <c r="S295" s="175" t="n">
        <v>0</v>
      </c>
      <c r="T295" s="176" t="n">
        <f aca="false">S295*H295</f>
        <v>0</v>
      </c>
      <c r="U295" s="28"/>
      <c r="V295" s="28"/>
      <c r="W295" s="28"/>
      <c r="X295" s="28"/>
      <c r="Y295" s="28"/>
      <c r="Z295" s="28"/>
      <c r="AA295" s="28"/>
      <c r="AB295" s="28"/>
      <c r="AC295" s="28"/>
      <c r="AD295" s="28"/>
      <c r="AE295" s="28"/>
      <c r="AR295" s="177" t="s">
        <v>307</v>
      </c>
      <c r="AT295" s="177" t="s">
        <v>302</v>
      </c>
      <c r="AU295" s="177" t="s">
        <v>272</v>
      </c>
      <c r="AY295" s="13" t="s">
        <v>301</v>
      </c>
      <c r="BE295" s="178" t="n">
        <f aca="false">IF(N295="základní",J295,0)</f>
        <v>5000</v>
      </c>
      <c r="BF295" s="178" t="n">
        <f aca="false">IF(N295="snížená",J295,0)</f>
        <v>0</v>
      </c>
      <c r="BG295" s="178" t="n">
        <f aca="false">IF(N295="zákl. přenesená",J295,0)</f>
        <v>0</v>
      </c>
      <c r="BH295" s="178" t="n">
        <f aca="false">IF(N295="sníž. přenesená",J295,0)</f>
        <v>0</v>
      </c>
      <c r="BI295" s="178" t="n">
        <f aca="false">IF(N295="nulová",J295,0)</f>
        <v>0</v>
      </c>
      <c r="BJ295" s="13" t="s">
        <v>270</v>
      </c>
      <c r="BK295" s="178" t="n">
        <f aca="false">ROUND(I295*H295,2)</f>
        <v>5000</v>
      </c>
      <c r="BL295" s="13" t="s">
        <v>307</v>
      </c>
      <c r="BM295" s="177" t="s">
        <v>549</v>
      </c>
    </row>
    <row r="296" s="33" customFormat="true" ht="12.8" hidden="false" customHeight="false" outlineLevel="0" collapsed="false">
      <c r="A296" s="28"/>
      <c r="B296" s="29"/>
      <c r="C296" s="28"/>
      <c r="D296" s="179" t="s">
        <v>308</v>
      </c>
      <c r="E296" s="28"/>
      <c r="F296" s="180" t="s">
        <v>548</v>
      </c>
      <c r="G296" s="28"/>
      <c r="H296" s="28"/>
      <c r="I296" s="28"/>
      <c r="J296" s="28"/>
      <c r="K296" s="28"/>
      <c r="L296" s="29"/>
      <c r="M296" s="181"/>
      <c r="N296" s="182"/>
      <c r="O296" s="66"/>
      <c r="P296" s="66"/>
      <c r="Q296" s="66"/>
      <c r="R296" s="66"/>
      <c r="S296" s="66"/>
      <c r="T296" s="67"/>
      <c r="U296" s="28"/>
      <c r="V296" s="28"/>
      <c r="W296" s="28"/>
      <c r="X296" s="28"/>
      <c r="Y296" s="28"/>
      <c r="Z296" s="28"/>
      <c r="AA296" s="28"/>
      <c r="AB296" s="28"/>
      <c r="AC296" s="28"/>
      <c r="AD296" s="28"/>
      <c r="AE296" s="28"/>
      <c r="AT296" s="13" t="s">
        <v>308</v>
      </c>
      <c r="AU296" s="13" t="s">
        <v>272</v>
      </c>
    </row>
    <row r="297" s="155" customFormat="true" ht="12.8" hidden="false" customHeight="false" outlineLevel="0" collapsed="false">
      <c r="B297" s="156"/>
      <c r="D297" s="157" t="s">
        <v>261</v>
      </c>
      <c r="E297" s="206" t="s">
        <v>550</v>
      </c>
      <c r="F297" s="206" t="s">
        <v>551</v>
      </c>
      <c r="J297" s="207" t="n">
        <f aca="false">BK297</f>
        <v>5000</v>
      </c>
      <c r="L297" s="156"/>
      <c r="M297" s="160"/>
      <c r="N297" s="161"/>
      <c r="O297" s="161"/>
      <c r="P297" s="162" t="n">
        <f aca="false">SUM(P298:P299)</f>
        <v>0</v>
      </c>
      <c r="Q297" s="161"/>
      <c r="R297" s="162" t="n">
        <f aca="false">SUM(R298:R299)</f>
        <v>0</v>
      </c>
      <c r="S297" s="161"/>
      <c r="T297" s="163" t="n">
        <f aca="false">SUM(T298:T299)</f>
        <v>0</v>
      </c>
      <c r="AR297" s="157" t="s">
        <v>333</v>
      </c>
      <c r="AT297" s="164" t="s">
        <v>261</v>
      </c>
      <c r="AU297" s="164" t="s">
        <v>270</v>
      </c>
      <c r="AY297" s="157" t="s">
        <v>301</v>
      </c>
      <c r="BK297" s="165" t="n">
        <f aca="false">SUM(BK298:BK299)</f>
        <v>5000</v>
      </c>
    </row>
    <row r="298" s="33" customFormat="true" ht="12.8" hidden="false" customHeight="false" outlineLevel="0" collapsed="false">
      <c r="A298" s="28"/>
      <c r="B298" s="166"/>
      <c r="C298" s="167" t="s">
        <v>552</v>
      </c>
      <c r="D298" s="167" t="s">
        <v>302</v>
      </c>
      <c r="E298" s="168" t="s">
        <v>553</v>
      </c>
      <c r="F298" s="169" t="s">
        <v>551</v>
      </c>
      <c r="G298" s="170" t="s">
        <v>540</v>
      </c>
      <c r="H298" s="171" t="n">
        <v>1</v>
      </c>
      <c r="I298" s="172" t="n">
        <v>5000</v>
      </c>
      <c r="J298" s="172" t="n">
        <f aca="false">ROUND(I298*H298,2)</f>
        <v>5000</v>
      </c>
      <c r="K298" s="169" t="s">
        <v>306</v>
      </c>
      <c r="L298" s="29"/>
      <c r="M298" s="173"/>
      <c r="N298" s="174" t="s">
        <v>229</v>
      </c>
      <c r="O298" s="175" t="n">
        <v>0</v>
      </c>
      <c r="P298" s="175" t="n">
        <f aca="false">O298*H298</f>
        <v>0</v>
      </c>
      <c r="Q298" s="175" t="n">
        <v>0</v>
      </c>
      <c r="R298" s="175" t="n">
        <f aca="false">Q298*H298</f>
        <v>0</v>
      </c>
      <c r="S298" s="175" t="n">
        <v>0</v>
      </c>
      <c r="T298" s="176" t="n">
        <f aca="false">S298*H298</f>
        <v>0</v>
      </c>
      <c r="U298" s="28"/>
      <c r="V298" s="28"/>
      <c r="W298" s="28"/>
      <c r="X298" s="28"/>
      <c r="Y298" s="28"/>
      <c r="Z298" s="28"/>
      <c r="AA298" s="28"/>
      <c r="AB298" s="28"/>
      <c r="AC298" s="28"/>
      <c r="AD298" s="28"/>
      <c r="AE298" s="28"/>
      <c r="AR298" s="177" t="s">
        <v>307</v>
      </c>
      <c r="AT298" s="177" t="s">
        <v>302</v>
      </c>
      <c r="AU298" s="177" t="s">
        <v>272</v>
      </c>
      <c r="AY298" s="13" t="s">
        <v>301</v>
      </c>
      <c r="BE298" s="178" t="n">
        <f aca="false">IF(N298="základní",J298,0)</f>
        <v>5000</v>
      </c>
      <c r="BF298" s="178" t="n">
        <f aca="false">IF(N298="snížená",J298,0)</f>
        <v>0</v>
      </c>
      <c r="BG298" s="178" t="n">
        <f aca="false">IF(N298="zákl. přenesená",J298,0)</f>
        <v>0</v>
      </c>
      <c r="BH298" s="178" t="n">
        <f aca="false">IF(N298="sníž. přenesená",J298,0)</f>
        <v>0</v>
      </c>
      <c r="BI298" s="178" t="n">
        <f aca="false">IF(N298="nulová",J298,0)</f>
        <v>0</v>
      </c>
      <c r="BJ298" s="13" t="s">
        <v>270</v>
      </c>
      <c r="BK298" s="178" t="n">
        <f aca="false">ROUND(I298*H298,2)</f>
        <v>5000</v>
      </c>
      <c r="BL298" s="13" t="s">
        <v>307</v>
      </c>
      <c r="BM298" s="177" t="s">
        <v>554</v>
      </c>
    </row>
    <row r="299" s="33" customFormat="true" ht="12.8" hidden="false" customHeight="false" outlineLevel="0" collapsed="false">
      <c r="A299" s="28"/>
      <c r="B299" s="29"/>
      <c r="C299" s="28"/>
      <c r="D299" s="179" t="s">
        <v>308</v>
      </c>
      <c r="E299" s="28"/>
      <c r="F299" s="180" t="s">
        <v>551</v>
      </c>
      <c r="G299" s="28"/>
      <c r="H299" s="28"/>
      <c r="I299" s="28"/>
      <c r="J299" s="28"/>
      <c r="K299" s="28"/>
      <c r="L299" s="29"/>
      <c r="M299" s="208"/>
      <c r="N299" s="209"/>
      <c r="O299" s="210"/>
      <c r="P299" s="210"/>
      <c r="Q299" s="210"/>
      <c r="R299" s="210"/>
      <c r="S299" s="210"/>
      <c r="T299" s="211"/>
      <c r="U299" s="28"/>
      <c r="V299" s="28"/>
      <c r="W299" s="28"/>
      <c r="X299" s="28"/>
      <c r="Y299" s="28"/>
      <c r="Z299" s="28"/>
      <c r="AA299" s="28"/>
      <c r="AB299" s="28"/>
      <c r="AC299" s="28"/>
      <c r="AD299" s="28"/>
      <c r="AE299" s="28"/>
      <c r="AT299" s="13" t="s">
        <v>308</v>
      </c>
      <c r="AU299" s="13" t="s">
        <v>272</v>
      </c>
    </row>
    <row r="300" s="33" customFormat="true" ht="12.8" hidden="false" customHeight="false" outlineLevel="0" collapsed="false">
      <c r="A300" s="28"/>
      <c r="B300" s="50"/>
      <c r="C300" s="51"/>
      <c r="D300" s="51"/>
      <c r="E300" s="51"/>
      <c r="F300" s="51"/>
      <c r="G300" s="51"/>
      <c r="H300" s="51"/>
      <c r="I300" s="51"/>
      <c r="J300" s="51"/>
      <c r="K300" s="51"/>
      <c r="L300" s="29"/>
      <c r="M300" s="28"/>
      <c r="O300" s="28"/>
      <c r="P300" s="28"/>
      <c r="Q300" s="28"/>
      <c r="R300" s="28"/>
      <c r="S300" s="28"/>
      <c r="T300" s="28"/>
      <c r="U300" s="28"/>
      <c r="V300" s="28"/>
      <c r="W300" s="28"/>
      <c r="X300" s="28"/>
      <c r="Y300" s="28"/>
      <c r="Z300" s="28"/>
      <c r="AA300" s="28"/>
      <c r="AB300" s="28"/>
      <c r="AC300" s="28"/>
      <c r="AD300" s="28"/>
      <c r="AE300" s="28"/>
    </row>
  </sheetData>
  <autoFilter ref="C120:K299"/>
  <mergeCells count="9">
    <mergeCell ref="L2:V2"/>
    <mergeCell ref="E7:H7"/>
    <mergeCell ref="E9:H9"/>
    <mergeCell ref="E18:H18"/>
    <mergeCell ref="E27:H27"/>
    <mergeCell ref="E85:H85"/>
    <mergeCell ref="E87:H87"/>
    <mergeCell ref="E111:H111"/>
    <mergeCell ref="E113:H113"/>
  </mergeCells>
  <printOptions headings="false" gridLines="false" gridLinesSet="true" horizontalCentered="false" verticalCentered="false"/>
  <pageMargins left="0.39375" right="0.39375" top="0.39375" bottom="0.39375" header="0.511811023622047" footer="0"/>
  <pageSetup paperSize="9" scale="100" fitToWidth="1" fitToHeight="100" pageOrder="downThenOver" orientation="landscape" blackAndWhite="false" draft="false" cellComments="none" horizontalDpi="300" verticalDpi="300" copies="1"/>
  <headerFooter differentFirst="false" differentOddEven="false">
    <oddHead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Template/>
  <TotalTime>7</TotalTime>
  <Application>LibreOffice/7.2.6.2$Windows_X86_64 LibreOffice_project/b0ec3a565991f7569a5a7f5d24fed7f52653d754</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2025-01-19T15:44:59Z</dcterms:created>
  <dc:creator>Radka Růžičková</dc:creator>
  <dc:description/>
  <dc:language>cs-CZ</dc:language>
  <cp:lastModifiedBy>Radka Růžičková</cp:lastModifiedBy>
  <dcterms:modified xsi:type="dcterms:W3CDTF">2025-01-19T16:53:52Z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